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teliosErotokritou\Documents\ENCRYPT\ENCRYPT Hackathon\Lectures Mine\"/>
    </mc:Choice>
  </mc:AlternateContent>
  <xr:revisionPtr revIDLastSave="0" documentId="13_ncr:1_{CDE9CFC2-844C-4339-87A6-8C66FE9858BD}" xr6:coauthVersionLast="47" xr6:coauthVersionMax="47" xr10:uidLastSave="{00000000-0000-0000-0000-000000000000}"/>
  <bookViews>
    <workbookView xWindow="-108" yWindow="-108" windowWidth="23256" windowHeight="13896" firstSheet="1" activeTab="4" xr2:uid="{4831B0BC-16ED-43C9-98C5-C518294173CB}"/>
  </bookViews>
  <sheets>
    <sheet name="Original Exercise" sheetId="2" r:id="rId1"/>
    <sheet name="HACKATHON_dataset5050_Solution" sheetId="1" r:id="rId2"/>
    <sheet name="Solution steps" sheetId="4" r:id="rId3"/>
    <sheet name="CASE_ID Mapping" sheetId="5" r:id="rId4"/>
    <sheet name="Solution" sheetId="6" r:id="rId5"/>
    <sheet name="FinalSolution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7" l="1"/>
  <c r="L45" i="7"/>
  <c r="L43" i="7"/>
  <c r="L41" i="7"/>
  <c r="L39" i="7"/>
  <c r="L37" i="7"/>
  <c r="L36" i="7"/>
  <c r="L34" i="7"/>
  <c r="L33" i="7"/>
  <c r="L29" i="7"/>
  <c r="L28" i="7"/>
  <c r="L26" i="7"/>
  <c r="L25" i="7"/>
  <c r="L24" i="7"/>
  <c r="L21" i="7"/>
  <c r="L19" i="7"/>
  <c r="L18" i="7"/>
  <c r="L16" i="7"/>
  <c r="L12" i="7"/>
  <c r="L10" i="7"/>
  <c r="L8" i="7"/>
  <c r="L5" i="7"/>
  <c r="L4" i="7"/>
  <c r="L2" i="7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2" i="6"/>
  <c r="O46" i="6"/>
  <c r="O45" i="6"/>
  <c r="O43" i="6"/>
  <c r="O41" i="6"/>
  <c r="O39" i="6"/>
  <c r="O37" i="6"/>
  <c r="O36" i="6"/>
  <c r="O34" i="6"/>
  <c r="O33" i="6"/>
  <c r="O29" i="6"/>
  <c r="O28" i="6"/>
  <c r="O26" i="6"/>
  <c r="O25" i="6"/>
  <c r="O24" i="6"/>
  <c r="O21" i="6"/>
  <c r="O19" i="6"/>
  <c r="O18" i="6"/>
  <c r="O16" i="6"/>
  <c r="O12" i="6"/>
  <c r="O10" i="6"/>
  <c r="O8" i="6"/>
  <c r="O5" i="6"/>
  <c r="O4" i="6"/>
  <c r="O2" i="6"/>
  <c r="T48" i="2"/>
  <c r="T46" i="2"/>
  <c r="T44" i="2"/>
  <c r="T42" i="2"/>
  <c r="T40" i="2"/>
  <c r="T38" i="2"/>
  <c r="T37" i="2"/>
  <c r="T35" i="2"/>
  <c r="T34" i="2"/>
  <c r="T30" i="2"/>
  <c r="T29" i="2"/>
  <c r="T27" i="2"/>
  <c r="T26" i="2"/>
  <c r="T25" i="2"/>
  <c r="T21" i="2"/>
  <c r="T19" i="2"/>
  <c r="T18" i="2"/>
  <c r="T16" i="2"/>
  <c r="T12" i="2"/>
  <c r="T10" i="2"/>
  <c r="T8" i="2"/>
  <c r="T5" i="2"/>
  <c r="T4" i="2"/>
  <c r="T2" i="2"/>
  <c r="T4" i="1"/>
  <c r="T48" i="1"/>
  <c r="T46" i="1"/>
  <c r="T44" i="1"/>
  <c r="T42" i="1"/>
  <c r="T40" i="1"/>
  <c r="T38" i="1"/>
  <c r="T37" i="1"/>
  <c r="T35" i="1"/>
  <c r="T34" i="1"/>
  <c r="T30" i="1"/>
  <c r="T29" i="1"/>
  <c r="T27" i="1"/>
  <c r="T26" i="1"/>
  <c r="T25" i="1"/>
  <c r="T21" i="1"/>
  <c r="T19" i="1"/>
  <c r="T18" i="1"/>
  <c r="T16" i="1"/>
  <c r="T12" i="1"/>
  <c r="T10" i="1"/>
  <c r="T8" i="1"/>
  <c r="T5" i="1"/>
  <c r="T2" i="1"/>
</calcChain>
</file>

<file path=xl/sharedStrings.xml><?xml version="1.0" encoding="utf-8"?>
<sst xmlns="http://schemas.openxmlformats.org/spreadsheetml/2006/main" count="2220" uniqueCount="324">
  <si>
    <t>FullName</t>
  </si>
  <si>
    <t>DateOfBirth</t>
  </si>
  <si>
    <t>Address</t>
  </si>
  <si>
    <t>INTEREST</t>
  </si>
  <si>
    <t>LENTAMOUNT</t>
  </si>
  <si>
    <t>IDNumber</t>
  </si>
  <si>
    <t>LASTPAYDATE</t>
  </si>
  <si>
    <t>LASTPAYAMOUNT</t>
  </si>
  <si>
    <t>Pronouns</t>
  </si>
  <si>
    <t>Gender</t>
  </si>
  <si>
    <t>SexualOrientation</t>
  </si>
  <si>
    <t>BASE_INTEREST_RATE</t>
  </si>
  <si>
    <t>CONTRIBUTION_INTEREST_RATE</t>
  </si>
  <si>
    <t>REPAY_FREQUENCY</t>
  </si>
  <si>
    <t>Race</t>
  </si>
  <si>
    <t>Ethnicity</t>
  </si>
  <si>
    <t>ReligiousAffiliation</t>
  </si>
  <si>
    <t>PoliticalBeliefs</t>
  </si>
  <si>
    <t>ACCOUNTSTATUS</t>
  </si>
  <si>
    <t>STATEMENT_OVERDUE_AMOUNT</t>
  </si>
  <si>
    <t>APPROVED_CAPITAL</t>
  </si>
  <si>
    <t>TOTAL_BALANCE_AMOUNT_ACY</t>
  </si>
  <si>
    <t>TOTAL_OUTSTANDING_AMOUNT_ACY</t>
  </si>
  <si>
    <t>OVERDUE_EXPENSES_AMOUNT_ACY</t>
  </si>
  <si>
    <t>OVERDUE_INTEREST_AMOUNT_ACY</t>
  </si>
  <si>
    <t>OVERDUE_CAPITAL_AMOUNT_ACY</t>
  </si>
  <si>
    <t>Social Security Number</t>
  </si>
  <si>
    <t>SocialMediaActivity</t>
  </si>
  <si>
    <t>MothersMaidenName</t>
  </si>
  <si>
    <t>DEFAULT</t>
  </si>
  <si>
    <t>EmailAddress</t>
  </si>
  <si>
    <t>Charlie Rodriguez</t>
  </si>
  <si>
    <t>16 Oak Street, Boltonia, BT230</t>
  </si>
  <si>
    <t>they/them</t>
  </si>
  <si>
    <t>Homosexual</t>
  </si>
  <si>
    <t>Mixed</t>
  </si>
  <si>
    <t>Hispanic</t>
  </si>
  <si>
    <t>Atheist</t>
  </si>
  <si>
    <t>Conservative</t>
  </si>
  <si>
    <t>333-87-8063</t>
  </si>
  <si>
    <t>Occasionally active</t>
  </si>
  <si>
    <t>Smith</t>
  </si>
  <si>
    <t>charlie.rodriguez47@mail.com</t>
  </si>
  <si>
    <t>Female</t>
  </si>
  <si>
    <t>Asexual</t>
  </si>
  <si>
    <t>Native American</t>
  </si>
  <si>
    <t>Libertarian</t>
  </si>
  <si>
    <t>None</t>
  </si>
  <si>
    <t>Inactive</t>
  </si>
  <si>
    <t>ze/hir</t>
  </si>
  <si>
    <t>Male</t>
  </si>
  <si>
    <t>Pansexual</t>
  </si>
  <si>
    <t>White</t>
  </si>
  <si>
    <t>Latino</t>
  </si>
  <si>
    <t>Liberal</t>
  </si>
  <si>
    <t>Perez</t>
  </si>
  <si>
    <t>Black</t>
  </si>
  <si>
    <t>Other</t>
  </si>
  <si>
    <t>Active on LinkedIn</t>
  </si>
  <si>
    <t>she/her</t>
  </si>
  <si>
    <t>Buddhist</t>
  </si>
  <si>
    <t>Active on Twitter</t>
  </si>
  <si>
    <t>Hindu</t>
  </si>
  <si>
    <t>Gonzalez</t>
  </si>
  <si>
    <t>Jewish</t>
  </si>
  <si>
    <t>Clark</t>
  </si>
  <si>
    <t>Asian</t>
  </si>
  <si>
    <t>Martinez</t>
  </si>
  <si>
    <t>Moore</t>
  </si>
  <si>
    <t>Bisexual</t>
  </si>
  <si>
    <t>Active on Facebook</t>
  </si>
  <si>
    <t>Flores</t>
  </si>
  <si>
    <t>Non-Hispanic</t>
  </si>
  <si>
    <t>Muslim</t>
  </si>
  <si>
    <t>Active on Instagram</t>
  </si>
  <si>
    <t>Taylor</t>
  </si>
  <si>
    <t>he/him</t>
  </si>
  <si>
    <t>Torres</t>
  </si>
  <si>
    <t>Socialist</t>
  </si>
  <si>
    <t>Christian</t>
  </si>
  <si>
    <t>Heterosexual</t>
  </si>
  <si>
    <t>Lee</t>
  </si>
  <si>
    <t>Jackson</t>
  </si>
  <si>
    <t>Allen</t>
  </si>
  <si>
    <t>Moderate</t>
  </si>
  <si>
    <t>Williams</t>
  </si>
  <si>
    <t>Diana Flores</t>
  </si>
  <si>
    <t>239 Hickory Street, Boltonia, BT756</t>
  </si>
  <si>
    <t>385-48-3225</t>
  </si>
  <si>
    <t>Green</t>
  </si>
  <si>
    <t>diana.flores16@yahoo.com</t>
  </si>
  <si>
    <t>Adams</t>
  </si>
  <si>
    <t>Thomas</t>
  </si>
  <si>
    <t>Lewis</t>
  </si>
  <si>
    <t>Martin</t>
  </si>
  <si>
    <t>Harris</t>
  </si>
  <si>
    <t>Davis</t>
  </si>
  <si>
    <t>Wilson</t>
  </si>
  <si>
    <t>Scott</t>
  </si>
  <si>
    <t>Thompson</t>
  </si>
  <si>
    <t>Miller</t>
  </si>
  <si>
    <t>Mason Thompson</t>
  </si>
  <si>
    <t>464 Magnolia Boulevard, Boltonia, BT534</t>
  </si>
  <si>
    <t>453-13-9454</t>
  </si>
  <si>
    <t>mason.thompson69@hotmail.com</t>
  </si>
  <si>
    <t>Nina Young</t>
  </si>
  <si>
    <t>310 Hickory Street, Boltonia, BT394</t>
  </si>
  <si>
    <t>320-86-8803</t>
  </si>
  <si>
    <t>nina.young62@yahoo.com</t>
  </si>
  <si>
    <t>Hernandez</t>
  </si>
  <si>
    <t>Nguyen</t>
  </si>
  <si>
    <t>Robinson</t>
  </si>
  <si>
    <t>Alice Taylor</t>
  </si>
  <si>
    <t>88 Spruce Street, Boltonia, BT105</t>
  </si>
  <si>
    <t>778-85-7719</t>
  </si>
  <si>
    <t>alice.taylor86@outlook.com</t>
  </si>
  <si>
    <t>Charlie Robinson</t>
  </si>
  <si>
    <t>Diana Nguyen</t>
  </si>
  <si>
    <t>Lopez</t>
  </si>
  <si>
    <t>Umar Martinez</t>
  </si>
  <si>
    <t>489 Walnut Street, Boltonia, BT145</t>
  </si>
  <si>
    <t>709-66-2120</t>
  </si>
  <si>
    <t>umar.martinez96@yahoo.com</t>
  </si>
  <si>
    <t>Bob Johnson</t>
  </si>
  <si>
    <t>Ethan Smith</t>
  </si>
  <si>
    <t>Gavin Adams</t>
  </si>
  <si>
    <t>421 Magnolia Boulevard, Boltonia, BT232</t>
  </si>
  <si>
    <t>220-77-7710</t>
  </si>
  <si>
    <t>gavin.adams41@mail.com</t>
  </si>
  <si>
    <t>Quentin Garcia</t>
  </si>
  <si>
    <t>Faith Miller</t>
  </si>
  <si>
    <t>397 Aspen Way, Boltonia, BT191</t>
  </si>
  <si>
    <t>414-95-6001</t>
  </si>
  <si>
    <t>faith.miller46@yahoo.com</t>
  </si>
  <si>
    <t>Umar Taylor</t>
  </si>
  <si>
    <t>606 Cedar Lane, Boltonia, BT389</t>
  </si>
  <si>
    <t>656-45-5773</t>
  </si>
  <si>
    <t>umar.taylor33@outlook.com</t>
  </si>
  <si>
    <t>Mason Hernandez</t>
  </si>
  <si>
    <t>42 Pine Road, Boltonia, BT620</t>
  </si>
  <si>
    <t>344-19-7548</t>
  </si>
  <si>
    <t>charlie.robinson55@hotmail.com</t>
  </si>
  <si>
    <t>920 Magnolia Boulevard, Boltonia, BT224</t>
  </si>
  <si>
    <t>587-93-8468</t>
  </si>
  <si>
    <t>gavin.adams31@yahoo.com</t>
  </si>
  <si>
    <t>606 Oakwood Drive, Boltonia, BT181</t>
  </si>
  <si>
    <t>379-65-2092</t>
  </si>
  <si>
    <t>quentin.garcia56@hotmail.com</t>
  </si>
  <si>
    <t>Violet Rodriguez</t>
  </si>
  <si>
    <t>Ethan Hernandez</t>
  </si>
  <si>
    <t>Gavin Williams</t>
  </si>
  <si>
    <t>980 Magnolia Boulevard, Boltonia, BT658</t>
  </si>
  <si>
    <t>652-70-6871</t>
  </si>
  <si>
    <t>gavin.williams14@hotmail.com</t>
  </si>
  <si>
    <t>Violet Clark</t>
  </si>
  <si>
    <t>182 Oakwood Drive, Boltonia, BT815</t>
  </si>
  <si>
    <t>915-84-1165</t>
  </si>
  <si>
    <t>violet.clark39@yahoo.com</t>
  </si>
  <si>
    <t>Hazel Thomas</t>
  </si>
  <si>
    <t>Xena King</t>
  </si>
  <si>
    <t>Charlie Garcia</t>
  </si>
  <si>
    <t>375 Willow Drive, Boltonia, BT217</t>
  </si>
  <si>
    <t>312-28-5539</t>
  </si>
  <si>
    <t>charlie.garcia75@live.com</t>
  </si>
  <si>
    <t>Ian Hernandez</t>
  </si>
  <si>
    <t>435 Oak Street, Boltonia, BT323</t>
  </si>
  <si>
    <t>713-52-9971</t>
  </si>
  <si>
    <t>ethan.hernandez39@gmail.com</t>
  </si>
  <si>
    <t>Ian Young</t>
  </si>
  <si>
    <t>Isaac Moore</t>
  </si>
  <si>
    <t>44 Walnut Street, Boltonia, BT202</t>
  </si>
  <si>
    <t>405-88-2953</t>
  </si>
  <si>
    <t>isaac.moore49@gmail.com</t>
  </si>
  <si>
    <t>George Brown</t>
  </si>
  <si>
    <t>Mike Hill</t>
  </si>
  <si>
    <t>Rachel Wilson</t>
  </si>
  <si>
    <t>Xena Anderson</t>
  </si>
  <si>
    <t>826 Walnut Street, Boltonia, BT926</t>
  </si>
  <si>
    <t>745-87-8837</t>
  </si>
  <si>
    <t>xena.anderson43@outlook.com</t>
  </si>
  <si>
    <t>Rachel Jackson</t>
  </si>
  <si>
    <t>959 Elm Street, Boltonia, BT894</t>
  </si>
  <si>
    <t>306-29-6747</t>
  </si>
  <si>
    <t>rachel.jackson85@outlook.com</t>
  </si>
  <si>
    <t>665 Oakwood Drive, Boltonia, BT664</t>
  </si>
  <si>
    <t>533-19-4734</t>
  </si>
  <si>
    <t>mason.hernandez75@hotmail.com</t>
  </si>
  <si>
    <t>Paula Young</t>
  </si>
  <si>
    <t>653 Spruce Street, Boltonia, BT944</t>
  </si>
  <si>
    <t>784-34-2244</t>
  </si>
  <si>
    <t>paula.young57@hotmail.com</t>
  </si>
  <si>
    <t>Naomi Perez</t>
  </si>
  <si>
    <t>579 Magnolia Boulevard, Boltonia, BT782</t>
  </si>
  <si>
    <t>892-93-4254</t>
  </si>
  <si>
    <t>naomi.perez64@gmail.com</t>
  </si>
  <si>
    <t>173 Cedar Lane, Boltonia, BT220</t>
  </si>
  <si>
    <t>132-57-2181</t>
  </si>
  <si>
    <t>george.brown67@mail.com</t>
  </si>
  <si>
    <t>Mason Johnson</t>
  </si>
  <si>
    <t>757 Aspen Way, Boltonia, BT392</t>
  </si>
  <si>
    <t>336-20-9142</t>
  </si>
  <si>
    <t>mason.johnson88@hotmail.com</t>
  </si>
  <si>
    <t>Faith Wilson</t>
  </si>
  <si>
    <t>355 Aspen Way, Boltonia, BT735</t>
  </si>
  <si>
    <t>541-83-5066</t>
  </si>
  <si>
    <t>faith.wilson94@mail.com</t>
  </si>
  <si>
    <t>Aaron Williams</t>
  </si>
  <si>
    <t>289 Hickory Street, Boltonia, BT969</t>
  </si>
  <si>
    <t>229-59-6466</t>
  </si>
  <si>
    <t>aaron.williams44@gmail.com</t>
  </si>
  <si>
    <t>Hazel Scott</t>
  </si>
  <si>
    <t>George Gonzalez</t>
  </si>
  <si>
    <t>750 Cherry Lane, Boltonia, BT992</t>
  </si>
  <si>
    <t>238-76-6154</t>
  </si>
  <si>
    <t>george.gonzalez37@gmail.com</t>
  </si>
  <si>
    <t>Delilah Hill</t>
  </si>
  <si>
    <t>622 Walnut Street, Boltonia, BT205</t>
  </si>
  <si>
    <t>888-91-3745</t>
  </si>
  <si>
    <t>hazel.scott89@outlook.com</t>
  </si>
  <si>
    <t>266 Aspen Way, Boltonia, BT104</t>
  </si>
  <si>
    <t>439-77-3447</t>
  </si>
  <si>
    <t>rachel.wilson21@live.com</t>
  </si>
  <si>
    <t>Bob Jones</t>
  </si>
  <si>
    <t>Ethan Hill</t>
  </si>
  <si>
    <t>284 Oakwood Drive, Boltonia, BT973</t>
  </si>
  <si>
    <t>476-41-9441</t>
  </si>
  <si>
    <t>ethan.hill87@yahoo.com</t>
  </si>
  <si>
    <t>Yvonne Gonzalez</t>
  </si>
  <si>
    <t>979 Cedar Lane, Boltonia, BT404</t>
  </si>
  <si>
    <t>153-28-2908</t>
  </si>
  <si>
    <t>yvonne.gonzalez12@hotmail.com</t>
  </si>
  <si>
    <t>988 Willow Drive, Boltonia, BT491</t>
  </si>
  <si>
    <t>477-73-5557</t>
  </si>
  <si>
    <t>xena.anderson99@gmail.com</t>
  </si>
  <si>
    <t>351 Cedar Lane, Boltonia, BT284</t>
  </si>
  <si>
    <t>349-61-3898</t>
  </si>
  <si>
    <t>bob.jones32@gmail.com</t>
  </si>
  <si>
    <t>Fiona Hernandez</t>
  </si>
  <si>
    <t>George White</t>
  </si>
  <si>
    <t>240 Cherry Lane, Boltonia, BT722</t>
  </si>
  <si>
    <t>498-77-9251</t>
  </si>
  <si>
    <t>george.white63@gmail.com</t>
  </si>
  <si>
    <t>311 Oakwood Drive, Boltonia, BT379</t>
  </si>
  <si>
    <t>556-84-6991</t>
  </si>
  <si>
    <t>violet.rodriguez34@gmail.com</t>
  </si>
  <si>
    <t>Edward Nguyen</t>
  </si>
  <si>
    <t>353 Spruce Street, Boltonia, BT945</t>
  </si>
  <si>
    <t>709-97-5198</t>
  </si>
  <si>
    <t>delilah.hill17@gmail.com</t>
  </si>
  <si>
    <t>Jasmine King</t>
  </si>
  <si>
    <t>661 Elm Street, Boltonia, BT895</t>
  </si>
  <si>
    <t>jasmine.king59@yahoo.com</t>
  </si>
  <si>
    <t>Faith Martin</t>
  </si>
  <si>
    <t>932 Aspen Way, Boltonia, BT806</t>
  </si>
  <si>
    <t>178-24-7840</t>
  </si>
  <si>
    <t>faith.martin62@gmail.com</t>
  </si>
  <si>
    <t>596 Pine Road, Boltonia, BT432</t>
  </si>
  <si>
    <t>144-75-4383</t>
  </si>
  <si>
    <t>fiona.hernandez80@yahoo.com</t>
  </si>
  <si>
    <t>838 Hickory Street, Boltonia, BT448</t>
  </si>
  <si>
    <t>218-60-1726</t>
  </si>
  <si>
    <t>bob.johnson13@mail.com</t>
  </si>
  <si>
    <t>177 Maple Avenue, Boltonia, BT872</t>
  </si>
  <si>
    <t>892-85-7681</t>
  </si>
  <si>
    <t>hazel.thomas60@hotmail.com</t>
  </si>
  <si>
    <t>Walter Miller</t>
  </si>
  <si>
    <t>828 Cedar Lane, Boltonia, BT634</t>
  </si>
  <si>
    <t>288-60-3816</t>
  </si>
  <si>
    <t>walter.miller98@gmail.com</t>
  </si>
  <si>
    <t>819 Elm Street, Boltonia, BT341</t>
  </si>
  <si>
    <t>871-17-9611</t>
  </si>
  <si>
    <t>diana.nguyen71@outlook.com</t>
  </si>
  <si>
    <t>140 Walnut Street, Boltonia, BT642</t>
  </si>
  <si>
    <t>166-86-8177</t>
  </si>
  <si>
    <t>ethan.smith11@yahoo.com</t>
  </si>
  <si>
    <t>266 Cedar Lane, Boltonia, BT869</t>
  </si>
  <si>
    <t>569-15-3471</t>
  </si>
  <si>
    <t>ian.hernandez35@yahoo.com</t>
  </si>
  <si>
    <t>779 Willow Drive, Boltonia, BT468</t>
  </si>
  <si>
    <t>773-73-3909</t>
  </si>
  <si>
    <t>mike.hill30@mail.com</t>
  </si>
  <si>
    <t>464 Aspen Way, Boltonia, BT176</t>
  </si>
  <si>
    <t>273-17-2457</t>
  </si>
  <si>
    <t>ian.young91@hotmail.com</t>
  </si>
  <si>
    <t>Paula Miller</t>
  </si>
  <si>
    <t>696 Maple Avenue, Boltonia, BT353</t>
  </si>
  <si>
    <t>825-85-3670</t>
  </si>
  <si>
    <t>paula.miller26@mail.com</t>
  </si>
  <si>
    <t>189 Hickory Street, Boltonia, BT697</t>
  </si>
  <si>
    <t>498-22-5780</t>
  </si>
  <si>
    <t>xena.king76@live.com</t>
  </si>
  <si>
    <t>240 Cedar Lane, Boltonia, BT324</t>
  </si>
  <si>
    <t>426-31-8123</t>
  </si>
  <si>
    <t>edward.nguyen19@outlook.com</t>
  </si>
  <si>
    <t>24/08/1823</t>
  </si>
  <si>
    <t>Notes</t>
  </si>
  <si>
    <t>Reason</t>
  </si>
  <si>
    <t>These are personal information which are  not needed on deciding if someone will pay their loan or not, thus remove to prevent identification of person</t>
  </si>
  <si>
    <t>The following columns should be removed</t>
  </si>
  <si>
    <t>WE should instead introduce a general- CASE ID, for pseudonymization of the above fields, and keeping a separate entry of these which will remain private</t>
  </si>
  <si>
    <t>Use of SSN/ID number or email is too personal revealing field, and a new "primary key" for records should instead be used.</t>
  </si>
  <si>
    <t>CASE ID</t>
  </si>
  <si>
    <t>Age</t>
  </si>
  <si>
    <t>We should change columns</t>
  </si>
  <si>
    <t>DateOfBirth to AGE -&gt; using "=(TODAY()-B2)/365" excel formula, ensuring our new column has a number format (not so if you copy previous column and edit)</t>
  </si>
  <si>
    <t>Days till last payment</t>
  </si>
  <si>
    <t>LASTPAYDATE to Days till last payment -&gt; using "=(TODAY()-F2)" excel formula, again ensuring number data format</t>
  </si>
  <si>
    <t>Gender to Binary, for example Male -&gt; 1, Female -&gt; 0</t>
  </si>
  <si>
    <t>Models can better process numerical data, so best to change dates to number of years/days, and male/female to binary values</t>
  </si>
  <si>
    <t>These entries are missing too many fields and it is best they are removed entirely</t>
  </si>
  <si>
    <t>Some values seem to be outliers</t>
  </si>
  <si>
    <t>Rows 24 and 47 should be removed - remove row 47 first, then row 24</t>
  </si>
  <si>
    <t>Cell 51E - LENTAMOUNT value is -50000. This may be an error negative value we can remove</t>
  </si>
  <si>
    <t>Cell 13G - LASTPAYDATE value is 24/08/1823, which is obviously wrong, this can be corrected to 2023</t>
  </si>
  <si>
    <t>Cell 26G - LASTPAYDATE value is 30-10-2053, which is obviously wrong, this can be corrected to 2023</t>
  </si>
  <si>
    <t>Cell 23H - LASTPAYAMOUNT vlaue is 3015510200 which is considerably higher than average values - best to use an average value instead</t>
  </si>
  <si>
    <t>Cell 36H - LASTPAYAMOUNT vlaue is -1111. This may be an error negative value we can remove</t>
  </si>
  <si>
    <t>Cell 35L - BASE_INTEREST_RATE value is 9000000 which is considerably higher than other values - best to use an average value instead</t>
  </si>
  <si>
    <t>Cell 2D - Interest value is 930000 which is considerably higher than other values - best to use an average value instead</t>
  </si>
  <si>
    <t>Cell 49L - BASE_INTEREST_RATE value is 11500000 which is considerably higher than other values - best to use an average value instead</t>
  </si>
  <si>
    <t>Cell 50M - CONTRIBUTION_INTEREST_RATE value is 2503 which is considerably higher than other values - best to use an average value instead</t>
  </si>
  <si>
    <t>Cell 42N - REPAY_FREQUENCY value is 485 which is considerably higher than other values - best to use an average value instead</t>
  </si>
  <si>
    <t>Cell 17S - ACCOUNTSTATUS value is 18, which is clearly wrong in a binary value column, best to change to either 1 or 0</t>
  </si>
  <si>
    <t>Gender column to be changed to binary values 0 for FEMALE, 1 for MALE or vice 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</si>
</sst>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33" borderId="0" xfId="0" applyFill="1"/>
    <xf numFmtId="0" fontId="0" fillId="34" borderId="0" xfId="0" applyFill="1"/>
    <xf numFmtId="14" fontId="0" fillId="34" borderId="0" xfId="0" applyNumberFormat="1" applyFill="1"/>
    <xf numFmtId="0" fontId="0" fillId="35" borderId="0" xfId="0" applyFill="1"/>
    <xf numFmtId="14" fontId="0" fillId="35" borderId="0" xfId="0" applyNumberFormat="1" applyFill="1"/>
    <xf numFmtId="14" fontId="0" fillId="35" borderId="0" xfId="0" applyNumberFormat="1" applyFill="1" applyAlignment="1">
      <alignment horizontal="right"/>
    </xf>
    <xf numFmtId="0" fontId="0" fillId="36" borderId="0" xfId="0" applyFill="1"/>
    <xf numFmtId="14" fontId="0" fillId="36" borderId="0" xfId="0" applyNumberFormat="1" applyFill="1"/>
    <xf numFmtId="0" fontId="0" fillId="37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8" borderId="0" xfId="0" applyFill="1"/>
    <xf numFmtId="0" fontId="0" fillId="39" borderId="0" xfId="0" applyFill="1"/>
    <xf numFmtId="0" fontId="0" fillId="40" borderId="0" xfId="0" applyFill="1"/>
    <xf numFmtId="2" fontId="0" fillId="34" borderId="0" xfId="0" applyNumberFormat="1" applyFill="1"/>
    <xf numFmtId="0" fontId="17" fillId="33" borderId="0" xfId="0" applyFont="1" applyFill="1"/>
    <xf numFmtId="14" fontId="17" fillId="33" borderId="0" xfId="0" applyNumberFormat="1" applyFont="1" applyFill="1"/>
    <xf numFmtId="2" fontId="0" fillId="35" borderId="0" xfId="0" applyNumberFormat="1" applyFill="1"/>
    <xf numFmtId="0" fontId="17" fillId="37" borderId="0" xfId="0" applyFont="1" applyFill="1"/>
    <xf numFmtId="14" fontId="17" fillId="33" borderId="0" xfId="0" applyNumberFormat="1" applyFont="1" applyFill="1" applyAlignment="1">
      <alignment horizontal="right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1996-4D53-4680-BC93-AF3FD2F2A37F}">
  <dimension ref="A1:AE52"/>
  <sheetViews>
    <sheetView zoomScale="85" zoomScaleNormal="85" workbookViewId="0">
      <selection activeCell="H6" sqref="H6"/>
    </sheetView>
  </sheetViews>
  <sheetFormatPr defaultRowHeight="14.4" x14ac:dyDescent="0.3"/>
  <cols>
    <col min="1" max="1" width="16.109375" bestFit="1" customWidth="1"/>
    <col min="2" max="2" width="10.44140625" bestFit="1" customWidth="1"/>
    <col min="4" max="4" width="9" bestFit="1" customWidth="1"/>
    <col min="5" max="5" width="12.44140625" bestFit="1" customWidth="1"/>
    <col min="6" max="6" width="9" bestFit="1" customWidth="1"/>
    <col min="7" max="7" width="12.6640625" customWidth="1"/>
    <col min="8" max="8" width="11" bestFit="1" customWidth="1"/>
    <col min="12" max="12" width="9" bestFit="1" customWidth="1"/>
    <col min="13" max="14" width="9.109375" bestFit="1" customWidth="1"/>
    <col min="19" max="20" width="9" bestFit="1" customWidth="1"/>
    <col min="21" max="23" width="11.88671875" bestFit="1" customWidth="1"/>
    <col min="24" max="24" width="10.77734375" bestFit="1" customWidth="1"/>
    <col min="25" max="25" width="9" bestFit="1" customWidth="1"/>
    <col min="26" max="26" width="10.77734375" bestFit="1" customWidth="1"/>
  </cols>
  <sheetData>
    <row r="1" spans="1:3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3">
      <c r="A2" t="s">
        <v>31</v>
      </c>
      <c r="B2" s="10">
        <v>35788</v>
      </c>
      <c r="C2" t="s">
        <v>32</v>
      </c>
      <c r="D2">
        <v>930000</v>
      </c>
      <c r="E2">
        <v>22990.95</v>
      </c>
      <c r="F2">
        <v>65483968</v>
      </c>
      <c r="G2" s="10">
        <v>45235</v>
      </c>
      <c r="H2">
        <v>8900</v>
      </c>
      <c r="I2" t="s">
        <v>33</v>
      </c>
      <c r="J2" t="s">
        <v>50</v>
      </c>
      <c r="K2" t="s">
        <v>34</v>
      </c>
      <c r="L2">
        <v>1150</v>
      </c>
      <c r="M2">
        <v>60</v>
      </c>
      <c r="N2">
        <v>6</v>
      </c>
      <c r="O2" t="s">
        <v>35</v>
      </c>
      <c r="P2" t="s">
        <v>36</v>
      </c>
      <c r="Q2" t="s">
        <v>37</v>
      </c>
      <c r="R2" t="s">
        <v>38</v>
      </c>
      <c r="S2">
        <v>1</v>
      </c>
      <c r="T2">
        <f>H2*2</f>
        <v>17800</v>
      </c>
      <c r="U2">
        <v>370000000</v>
      </c>
      <c r="V2">
        <v>167980000</v>
      </c>
      <c r="W2">
        <v>180770000</v>
      </c>
      <c r="X2">
        <v>620000</v>
      </c>
      <c r="Y2">
        <v>1217</v>
      </c>
      <c r="Z2">
        <v>155192800</v>
      </c>
      <c r="AA2" t="s">
        <v>39</v>
      </c>
      <c r="AB2" t="s">
        <v>40</v>
      </c>
      <c r="AC2" t="s">
        <v>41</v>
      </c>
      <c r="AD2">
        <v>1</v>
      </c>
      <c r="AE2" t="s">
        <v>42</v>
      </c>
    </row>
    <row r="3" spans="1:31" x14ac:dyDescent="0.3">
      <c r="A3" t="s">
        <v>206</v>
      </c>
      <c r="B3" s="10">
        <v>29897</v>
      </c>
      <c r="C3" t="s">
        <v>207</v>
      </c>
      <c r="D3">
        <v>220</v>
      </c>
      <c r="E3">
        <v>126677.59</v>
      </c>
      <c r="F3">
        <v>72611278</v>
      </c>
      <c r="G3" s="10">
        <v>45721</v>
      </c>
      <c r="H3">
        <v>54379</v>
      </c>
      <c r="I3" t="s">
        <v>59</v>
      </c>
      <c r="J3" t="s">
        <v>43</v>
      </c>
      <c r="K3" t="s">
        <v>51</v>
      </c>
      <c r="L3">
        <v>1150</v>
      </c>
      <c r="M3">
        <v>60</v>
      </c>
      <c r="N3">
        <v>6</v>
      </c>
      <c r="O3" t="s">
        <v>57</v>
      </c>
      <c r="P3" t="s">
        <v>53</v>
      </c>
      <c r="Q3" t="s">
        <v>79</v>
      </c>
      <c r="R3" t="s">
        <v>78</v>
      </c>
      <c r="S3">
        <v>1</v>
      </c>
      <c r="T3">
        <v>0</v>
      </c>
      <c r="U3">
        <v>1792964600</v>
      </c>
      <c r="V3">
        <v>1759790000</v>
      </c>
      <c r="W3">
        <v>1767970000</v>
      </c>
      <c r="X3">
        <v>0</v>
      </c>
      <c r="Y3">
        <v>818</v>
      </c>
      <c r="Z3">
        <v>4460600</v>
      </c>
      <c r="AA3" t="s">
        <v>208</v>
      </c>
      <c r="AB3" t="s">
        <v>48</v>
      </c>
      <c r="AC3" t="s">
        <v>99</v>
      </c>
      <c r="AD3">
        <v>0</v>
      </c>
      <c r="AE3" t="s">
        <v>209</v>
      </c>
    </row>
    <row r="4" spans="1:31" x14ac:dyDescent="0.3">
      <c r="A4" t="s">
        <v>86</v>
      </c>
      <c r="B4" s="10">
        <v>25299</v>
      </c>
      <c r="C4" t="s">
        <v>87</v>
      </c>
      <c r="D4">
        <v>1150</v>
      </c>
      <c r="E4">
        <v>10099.33</v>
      </c>
      <c r="F4">
        <v>15208355</v>
      </c>
      <c r="G4" s="10">
        <v>45014</v>
      </c>
      <c r="H4">
        <v>3081</v>
      </c>
      <c r="I4" t="s">
        <v>76</v>
      </c>
      <c r="J4" t="s">
        <v>50</v>
      </c>
      <c r="K4" t="s">
        <v>69</v>
      </c>
      <c r="L4">
        <v>1150</v>
      </c>
      <c r="M4">
        <v>60</v>
      </c>
      <c r="N4">
        <v>3</v>
      </c>
      <c r="O4" t="s">
        <v>57</v>
      </c>
      <c r="P4" t="s">
        <v>72</v>
      </c>
      <c r="Q4" t="s">
        <v>37</v>
      </c>
      <c r="R4" t="s">
        <v>78</v>
      </c>
      <c r="S4">
        <v>1</v>
      </c>
      <c r="T4">
        <f>H4*2.5</f>
        <v>7702.5</v>
      </c>
      <c r="U4">
        <v>1050000000</v>
      </c>
      <c r="V4">
        <v>10990000</v>
      </c>
      <c r="W4">
        <v>21980000</v>
      </c>
      <c r="X4">
        <v>10993300</v>
      </c>
      <c r="Y4">
        <v>0</v>
      </c>
      <c r="Z4">
        <v>0</v>
      </c>
      <c r="AA4" t="s">
        <v>88</v>
      </c>
      <c r="AB4" t="s">
        <v>48</v>
      </c>
      <c r="AC4" t="s">
        <v>89</v>
      </c>
      <c r="AD4">
        <v>1</v>
      </c>
      <c r="AE4" t="s">
        <v>90</v>
      </c>
    </row>
    <row r="5" spans="1:31" x14ac:dyDescent="0.3">
      <c r="A5" t="s">
        <v>101</v>
      </c>
      <c r="B5" s="10">
        <v>37330</v>
      </c>
      <c r="C5" t="s">
        <v>102</v>
      </c>
      <c r="D5">
        <v>1150</v>
      </c>
      <c r="E5">
        <v>7774.15</v>
      </c>
      <c r="F5">
        <v>26990657</v>
      </c>
      <c r="G5" s="10">
        <v>44871</v>
      </c>
      <c r="H5">
        <v>621</v>
      </c>
      <c r="I5" t="s">
        <v>49</v>
      </c>
      <c r="J5" t="s">
        <v>50</v>
      </c>
      <c r="K5" t="s">
        <v>69</v>
      </c>
      <c r="L5">
        <v>1150</v>
      </c>
      <c r="M5">
        <v>60</v>
      </c>
      <c r="N5">
        <v>4</v>
      </c>
      <c r="O5" t="s">
        <v>66</v>
      </c>
      <c r="P5" t="s">
        <v>36</v>
      </c>
      <c r="Q5" t="s">
        <v>62</v>
      </c>
      <c r="R5" t="s">
        <v>54</v>
      </c>
      <c r="S5">
        <v>1</v>
      </c>
      <c r="T5">
        <f>H5*3</f>
        <v>1863</v>
      </c>
      <c r="U5">
        <v>800000000</v>
      </c>
      <c r="V5">
        <v>7740000</v>
      </c>
      <c r="W5">
        <v>15480000</v>
      </c>
      <c r="X5">
        <v>7741500</v>
      </c>
      <c r="Y5">
        <v>0</v>
      </c>
      <c r="Z5">
        <v>0</v>
      </c>
      <c r="AA5" t="s">
        <v>103</v>
      </c>
      <c r="AB5" t="s">
        <v>40</v>
      </c>
      <c r="AC5" t="s">
        <v>95</v>
      </c>
      <c r="AD5">
        <v>1</v>
      </c>
      <c r="AE5" t="s">
        <v>104</v>
      </c>
    </row>
    <row r="6" spans="1:31" x14ac:dyDescent="0.3">
      <c r="A6" t="s">
        <v>211</v>
      </c>
      <c r="B6" s="10">
        <v>29689</v>
      </c>
      <c r="C6" t="s">
        <v>212</v>
      </c>
      <c r="D6">
        <v>890</v>
      </c>
      <c r="E6">
        <v>13355.55</v>
      </c>
      <c r="F6">
        <v>96602491</v>
      </c>
      <c r="G6" s="10">
        <v>45697</v>
      </c>
      <c r="H6">
        <v>5775</v>
      </c>
      <c r="I6" t="s">
        <v>59</v>
      </c>
      <c r="J6" t="s">
        <v>50</v>
      </c>
      <c r="K6" t="s">
        <v>44</v>
      </c>
      <c r="L6">
        <v>850</v>
      </c>
      <c r="M6">
        <v>60</v>
      </c>
      <c r="N6">
        <v>6</v>
      </c>
      <c r="O6" t="s">
        <v>57</v>
      </c>
      <c r="P6" t="s">
        <v>36</v>
      </c>
      <c r="Q6" t="s">
        <v>64</v>
      </c>
      <c r="R6" t="s">
        <v>54</v>
      </c>
      <c r="S6">
        <v>1</v>
      </c>
      <c r="T6">
        <v>0</v>
      </c>
      <c r="U6">
        <v>700000000</v>
      </c>
      <c r="V6">
        <v>164840000</v>
      </c>
      <c r="W6">
        <v>165530000</v>
      </c>
      <c r="X6">
        <v>0</v>
      </c>
      <c r="Y6">
        <v>68</v>
      </c>
      <c r="Z6">
        <v>652200</v>
      </c>
      <c r="AA6" t="s">
        <v>213</v>
      </c>
      <c r="AB6" t="s">
        <v>74</v>
      </c>
      <c r="AC6" t="s">
        <v>98</v>
      </c>
      <c r="AD6">
        <v>0</v>
      </c>
      <c r="AE6" t="s">
        <v>214</v>
      </c>
    </row>
    <row r="7" spans="1:31" x14ac:dyDescent="0.3">
      <c r="A7" t="s">
        <v>210</v>
      </c>
      <c r="B7" s="10">
        <v>35679</v>
      </c>
      <c r="C7" t="s">
        <v>216</v>
      </c>
      <c r="D7">
        <v>775</v>
      </c>
      <c r="E7">
        <v>204318.84</v>
      </c>
      <c r="F7">
        <v>34799426</v>
      </c>
      <c r="G7" s="10">
        <v>45728</v>
      </c>
      <c r="H7">
        <v>9510</v>
      </c>
      <c r="I7" t="s">
        <v>33</v>
      </c>
      <c r="J7" t="s">
        <v>43</v>
      </c>
      <c r="K7" t="s">
        <v>51</v>
      </c>
      <c r="L7">
        <v>900</v>
      </c>
      <c r="M7">
        <v>60</v>
      </c>
      <c r="N7">
        <v>6</v>
      </c>
      <c r="O7" t="s">
        <v>45</v>
      </c>
      <c r="P7" t="s">
        <v>53</v>
      </c>
      <c r="Q7" t="s">
        <v>37</v>
      </c>
      <c r="R7" t="s">
        <v>38</v>
      </c>
      <c r="S7">
        <v>1</v>
      </c>
      <c r="T7">
        <v>0</v>
      </c>
      <c r="U7">
        <v>700000000</v>
      </c>
      <c r="V7">
        <v>148680000</v>
      </c>
      <c r="W7">
        <v>154640000</v>
      </c>
      <c r="X7">
        <v>0</v>
      </c>
      <c r="Y7">
        <v>596</v>
      </c>
      <c r="Z7">
        <v>14292300</v>
      </c>
      <c r="AA7" t="s">
        <v>217</v>
      </c>
      <c r="AB7" t="s">
        <v>74</v>
      </c>
      <c r="AC7" t="s">
        <v>63</v>
      </c>
      <c r="AD7">
        <v>0</v>
      </c>
      <c r="AE7" t="s">
        <v>218</v>
      </c>
    </row>
    <row r="8" spans="1:31" x14ac:dyDescent="0.3">
      <c r="A8" t="s">
        <v>105</v>
      </c>
      <c r="B8" s="10">
        <v>33766</v>
      </c>
      <c r="C8" t="s">
        <v>106</v>
      </c>
      <c r="D8">
        <v>1150</v>
      </c>
      <c r="E8">
        <v>1945.19</v>
      </c>
      <c r="F8">
        <v>85380185</v>
      </c>
      <c r="G8" s="10">
        <v>44649</v>
      </c>
      <c r="H8">
        <v>194</v>
      </c>
      <c r="I8" t="s">
        <v>59</v>
      </c>
      <c r="J8" t="s">
        <v>43</v>
      </c>
      <c r="K8" t="s">
        <v>51</v>
      </c>
      <c r="L8">
        <v>1150</v>
      </c>
      <c r="M8">
        <v>60</v>
      </c>
      <c r="N8">
        <v>2</v>
      </c>
      <c r="O8" t="s">
        <v>56</v>
      </c>
      <c r="P8" t="s">
        <v>36</v>
      </c>
      <c r="Q8" t="s">
        <v>73</v>
      </c>
      <c r="R8" t="s">
        <v>46</v>
      </c>
      <c r="S8">
        <v>1</v>
      </c>
      <c r="T8">
        <f>H8*2.8</f>
        <v>543.19999999999993</v>
      </c>
      <c r="U8">
        <v>10000</v>
      </c>
      <c r="V8">
        <v>5190000</v>
      </c>
      <c r="W8">
        <v>6470000</v>
      </c>
      <c r="X8">
        <v>1200000</v>
      </c>
      <c r="Y8">
        <v>8</v>
      </c>
      <c r="Z8">
        <v>3910100</v>
      </c>
      <c r="AA8" t="s">
        <v>107</v>
      </c>
      <c r="AB8" t="s">
        <v>58</v>
      </c>
      <c r="AC8" t="s">
        <v>41</v>
      </c>
      <c r="AD8">
        <v>1</v>
      </c>
      <c r="AE8" t="s">
        <v>108</v>
      </c>
    </row>
    <row r="9" spans="1:31" x14ac:dyDescent="0.3">
      <c r="A9" t="s">
        <v>175</v>
      </c>
      <c r="B9" s="10">
        <v>30850</v>
      </c>
      <c r="C9" t="s">
        <v>219</v>
      </c>
      <c r="D9">
        <v>1050</v>
      </c>
      <c r="E9">
        <v>167072.10999999999</v>
      </c>
      <c r="F9">
        <v>69962156</v>
      </c>
      <c r="G9" s="10">
        <v>45672</v>
      </c>
      <c r="H9">
        <v>1389</v>
      </c>
      <c r="I9" t="s">
        <v>76</v>
      </c>
      <c r="J9" t="s">
        <v>50</v>
      </c>
      <c r="K9" t="s">
        <v>44</v>
      </c>
      <c r="L9">
        <v>850</v>
      </c>
      <c r="M9">
        <v>12</v>
      </c>
      <c r="N9">
        <v>6</v>
      </c>
      <c r="O9" t="s">
        <v>66</v>
      </c>
      <c r="P9" t="s">
        <v>53</v>
      </c>
      <c r="Q9" t="s">
        <v>64</v>
      </c>
      <c r="R9" t="s">
        <v>54</v>
      </c>
      <c r="S9">
        <v>1</v>
      </c>
      <c r="T9">
        <v>0</v>
      </c>
      <c r="U9">
        <v>900000000</v>
      </c>
      <c r="V9">
        <v>793230000</v>
      </c>
      <c r="W9">
        <v>804760000</v>
      </c>
      <c r="X9">
        <v>5309800</v>
      </c>
      <c r="Y9">
        <v>622</v>
      </c>
      <c r="Z9">
        <v>5044500</v>
      </c>
      <c r="AA9" t="s">
        <v>220</v>
      </c>
      <c r="AB9" t="s">
        <v>48</v>
      </c>
      <c r="AC9" t="s">
        <v>92</v>
      </c>
      <c r="AD9">
        <v>0</v>
      </c>
      <c r="AE9" t="s">
        <v>221</v>
      </c>
    </row>
    <row r="10" spans="1:31" x14ac:dyDescent="0.3">
      <c r="A10" t="s">
        <v>112</v>
      </c>
      <c r="B10" s="10">
        <v>26171</v>
      </c>
      <c r="C10" t="s">
        <v>113</v>
      </c>
      <c r="D10">
        <v>1150</v>
      </c>
      <c r="E10">
        <v>1392.76</v>
      </c>
      <c r="F10">
        <v>50234506</v>
      </c>
      <c r="G10" s="10">
        <v>45027</v>
      </c>
      <c r="H10">
        <v>570</v>
      </c>
      <c r="I10" t="s">
        <v>59</v>
      </c>
      <c r="J10" t="s">
        <v>50</v>
      </c>
      <c r="K10" t="s">
        <v>80</v>
      </c>
      <c r="L10">
        <v>400</v>
      </c>
      <c r="M10">
        <v>60</v>
      </c>
      <c r="N10">
        <v>2</v>
      </c>
      <c r="O10" t="s">
        <v>57</v>
      </c>
      <c r="P10" t="s">
        <v>53</v>
      </c>
      <c r="Q10" t="s">
        <v>62</v>
      </c>
      <c r="R10" t="s">
        <v>54</v>
      </c>
      <c r="S10">
        <v>1</v>
      </c>
      <c r="T10">
        <f>H10*3</f>
        <v>1710</v>
      </c>
      <c r="U10">
        <v>110000000</v>
      </c>
      <c r="V10">
        <v>13920000</v>
      </c>
      <c r="W10">
        <v>27850000</v>
      </c>
      <c r="X10">
        <v>13927600</v>
      </c>
      <c r="Y10">
        <v>0</v>
      </c>
      <c r="Z10">
        <v>0</v>
      </c>
      <c r="AA10" t="s">
        <v>114</v>
      </c>
      <c r="AB10" t="s">
        <v>58</v>
      </c>
      <c r="AC10" t="s">
        <v>110</v>
      </c>
      <c r="AD10">
        <v>1</v>
      </c>
      <c r="AE10" t="s">
        <v>115</v>
      </c>
    </row>
    <row r="11" spans="1:31" x14ac:dyDescent="0.3">
      <c r="A11" t="s">
        <v>223</v>
      </c>
      <c r="B11" s="10">
        <v>34961</v>
      </c>
      <c r="C11" t="s">
        <v>224</v>
      </c>
      <c r="D11">
        <v>400</v>
      </c>
      <c r="E11">
        <v>23523.14</v>
      </c>
      <c r="F11">
        <v>25382187</v>
      </c>
      <c r="G11" s="10">
        <v>45685</v>
      </c>
      <c r="H11">
        <v>198</v>
      </c>
      <c r="I11" t="s">
        <v>49</v>
      </c>
      <c r="J11" t="s">
        <v>50</v>
      </c>
      <c r="K11" t="s">
        <v>44</v>
      </c>
      <c r="L11">
        <v>725</v>
      </c>
      <c r="M11">
        <v>60</v>
      </c>
      <c r="N11">
        <v>3</v>
      </c>
      <c r="O11" t="s">
        <v>45</v>
      </c>
      <c r="P11" t="s">
        <v>36</v>
      </c>
      <c r="Q11" t="s">
        <v>64</v>
      </c>
      <c r="R11" t="s">
        <v>54</v>
      </c>
      <c r="S11">
        <v>0</v>
      </c>
      <c r="T11">
        <v>0</v>
      </c>
      <c r="U11">
        <v>700000000</v>
      </c>
      <c r="V11">
        <v>164840000</v>
      </c>
      <c r="W11">
        <v>16553000</v>
      </c>
      <c r="X11">
        <v>0</v>
      </c>
      <c r="Y11">
        <v>0</v>
      </c>
      <c r="Z11">
        <v>0</v>
      </c>
      <c r="AA11" t="s">
        <v>225</v>
      </c>
      <c r="AB11" t="s">
        <v>58</v>
      </c>
      <c r="AC11" t="s">
        <v>91</v>
      </c>
      <c r="AD11">
        <v>0</v>
      </c>
      <c r="AE11" t="s">
        <v>226</v>
      </c>
    </row>
    <row r="12" spans="1:31" x14ac:dyDescent="0.3">
      <c r="A12" t="s">
        <v>119</v>
      </c>
      <c r="B12" s="10">
        <v>25430</v>
      </c>
      <c r="C12" t="s">
        <v>120</v>
      </c>
      <c r="D12">
        <v>1150</v>
      </c>
      <c r="E12">
        <v>1633.02</v>
      </c>
      <c r="F12">
        <v>86177322</v>
      </c>
      <c r="G12" s="10">
        <v>44775</v>
      </c>
      <c r="H12">
        <v>287</v>
      </c>
      <c r="I12" t="s">
        <v>59</v>
      </c>
      <c r="J12" t="s">
        <v>43</v>
      </c>
      <c r="K12" t="s">
        <v>80</v>
      </c>
      <c r="L12">
        <v>1150</v>
      </c>
      <c r="M12">
        <v>60</v>
      </c>
      <c r="N12">
        <v>3</v>
      </c>
      <c r="O12" t="s">
        <v>52</v>
      </c>
      <c r="P12" t="s">
        <v>53</v>
      </c>
      <c r="Q12" t="s">
        <v>60</v>
      </c>
      <c r="R12" t="s">
        <v>46</v>
      </c>
      <c r="S12">
        <v>1</v>
      </c>
      <c r="T12">
        <f>H12*2.4</f>
        <v>688.8</v>
      </c>
      <c r="U12">
        <v>124069900</v>
      </c>
      <c r="V12">
        <v>1330000</v>
      </c>
      <c r="W12">
        <v>2660000</v>
      </c>
      <c r="X12">
        <v>1330200</v>
      </c>
      <c r="Y12">
        <v>0</v>
      </c>
      <c r="Z12">
        <v>0</v>
      </c>
      <c r="AA12" t="s">
        <v>121</v>
      </c>
      <c r="AB12" t="s">
        <v>61</v>
      </c>
      <c r="AC12" t="s">
        <v>96</v>
      </c>
      <c r="AD12">
        <v>1</v>
      </c>
      <c r="AE12" t="s">
        <v>122</v>
      </c>
    </row>
    <row r="13" spans="1:31" x14ac:dyDescent="0.3">
      <c r="A13" t="s">
        <v>227</v>
      </c>
      <c r="B13" s="10">
        <v>32457</v>
      </c>
      <c r="C13" t="s">
        <v>228</v>
      </c>
      <c r="D13">
        <v>750</v>
      </c>
      <c r="E13">
        <v>35214.120000000003</v>
      </c>
      <c r="F13">
        <v>48986439</v>
      </c>
      <c r="G13" s="11" t="s">
        <v>294</v>
      </c>
      <c r="H13">
        <v>2000</v>
      </c>
      <c r="I13" t="s">
        <v>33</v>
      </c>
      <c r="J13" t="s">
        <v>50</v>
      </c>
      <c r="K13" t="s">
        <v>44</v>
      </c>
      <c r="L13">
        <v>1150</v>
      </c>
      <c r="M13">
        <v>60</v>
      </c>
      <c r="N13">
        <v>3</v>
      </c>
      <c r="O13" t="s">
        <v>56</v>
      </c>
      <c r="P13" t="s">
        <v>36</v>
      </c>
      <c r="Q13" t="s">
        <v>73</v>
      </c>
      <c r="R13" t="s">
        <v>57</v>
      </c>
      <c r="S13">
        <v>0</v>
      </c>
      <c r="T13">
        <v>0</v>
      </c>
      <c r="U13">
        <v>40480000</v>
      </c>
      <c r="V13">
        <v>32620000</v>
      </c>
      <c r="W13">
        <v>3393000</v>
      </c>
      <c r="X13">
        <v>0</v>
      </c>
      <c r="Y13">
        <v>0</v>
      </c>
      <c r="Z13">
        <v>0</v>
      </c>
      <c r="AA13" t="s">
        <v>229</v>
      </c>
      <c r="AB13" t="s">
        <v>58</v>
      </c>
      <c r="AC13" t="s">
        <v>67</v>
      </c>
      <c r="AD13">
        <v>0</v>
      </c>
      <c r="AE13" t="s">
        <v>230</v>
      </c>
    </row>
    <row r="14" spans="1:31" x14ac:dyDescent="0.3">
      <c r="A14" t="s">
        <v>176</v>
      </c>
      <c r="B14" s="10">
        <v>28735</v>
      </c>
      <c r="C14" t="s">
        <v>231</v>
      </c>
      <c r="D14">
        <v>650</v>
      </c>
      <c r="E14">
        <v>12457.32</v>
      </c>
      <c r="F14">
        <v>45265300</v>
      </c>
      <c r="G14" s="10">
        <v>45669</v>
      </c>
      <c r="H14">
        <v>4839</v>
      </c>
      <c r="I14" t="s">
        <v>59</v>
      </c>
      <c r="J14" t="s">
        <v>50</v>
      </c>
      <c r="K14" t="s">
        <v>57</v>
      </c>
      <c r="L14">
        <v>1150</v>
      </c>
      <c r="M14">
        <v>12</v>
      </c>
      <c r="N14">
        <v>2</v>
      </c>
      <c r="O14" t="s">
        <v>56</v>
      </c>
      <c r="P14" t="s">
        <v>57</v>
      </c>
      <c r="Q14" t="s">
        <v>79</v>
      </c>
      <c r="R14" t="s">
        <v>84</v>
      </c>
      <c r="S14">
        <v>0</v>
      </c>
      <c r="T14">
        <v>0</v>
      </c>
      <c r="U14">
        <v>40480000</v>
      </c>
      <c r="V14">
        <v>765950000</v>
      </c>
      <c r="W14">
        <v>78702000</v>
      </c>
      <c r="X14">
        <v>0</v>
      </c>
      <c r="Y14">
        <v>0</v>
      </c>
      <c r="Z14">
        <v>0</v>
      </c>
      <c r="AA14" t="s">
        <v>232</v>
      </c>
      <c r="AB14" t="s">
        <v>70</v>
      </c>
      <c r="AC14" t="s">
        <v>83</v>
      </c>
      <c r="AD14">
        <v>0</v>
      </c>
      <c r="AE14" t="s">
        <v>233</v>
      </c>
    </row>
    <row r="15" spans="1:31" x14ac:dyDescent="0.3">
      <c r="A15" t="s">
        <v>222</v>
      </c>
      <c r="B15" s="10">
        <v>26795</v>
      </c>
      <c r="C15" t="s">
        <v>234</v>
      </c>
      <c r="D15">
        <v>650</v>
      </c>
      <c r="E15">
        <v>16845.32</v>
      </c>
      <c r="F15">
        <v>20230202</v>
      </c>
      <c r="G15" s="10">
        <v>45717</v>
      </c>
      <c r="H15">
        <v>682</v>
      </c>
      <c r="I15" t="s">
        <v>33</v>
      </c>
      <c r="J15" t="s">
        <v>43</v>
      </c>
      <c r="K15" t="s">
        <v>80</v>
      </c>
      <c r="L15">
        <v>1150</v>
      </c>
      <c r="M15">
        <v>12</v>
      </c>
      <c r="N15">
        <v>6</v>
      </c>
      <c r="O15" t="s">
        <v>56</v>
      </c>
      <c r="P15" t="s">
        <v>36</v>
      </c>
      <c r="Q15" t="s">
        <v>37</v>
      </c>
      <c r="R15" t="s">
        <v>38</v>
      </c>
      <c r="S15">
        <v>1</v>
      </c>
      <c r="T15">
        <v>0</v>
      </c>
      <c r="U15">
        <v>49950600</v>
      </c>
      <c r="V15">
        <v>33970000</v>
      </c>
      <c r="W15">
        <v>339700</v>
      </c>
      <c r="X15">
        <v>0</v>
      </c>
      <c r="Y15">
        <v>0</v>
      </c>
      <c r="Z15">
        <v>0</v>
      </c>
      <c r="AA15" t="s">
        <v>235</v>
      </c>
      <c r="AB15" t="s">
        <v>70</v>
      </c>
      <c r="AC15" t="s">
        <v>91</v>
      </c>
      <c r="AD15">
        <v>0</v>
      </c>
      <c r="AE15" t="s">
        <v>236</v>
      </c>
    </row>
    <row r="16" spans="1:31" x14ac:dyDescent="0.3">
      <c r="A16" t="s">
        <v>125</v>
      </c>
      <c r="B16" s="10">
        <v>26831</v>
      </c>
      <c r="C16" t="s">
        <v>126</v>
      </c>
      <c r="D16">
        <v>1150</v>
      </c>
      <c r="E16">
        <v>201808.44</v>
      </c>
      <c r="F16">
        <v>70948893</v>
      </c>
      <c r="G16" s="10">
        <v>45041</v>
      </c>
      <c r="H16">
        <v>2018</v>
      </c>
      <c r="I16" t="s">
        <v>33</v>
      </c>
      <c r="J16" t="s">
        <v>43</v>
      </c>
      <c r="K16" t="s">
        <v>80</v>
      </c>
      <c r="L16">
        <v>1150</v>
      </c>
      <c r="M16">
        <v>60</v>
      </c>
      <c r="N16">
        <v>3</v>
      </c>
      <c r="O16" t="s">
        <v>35</v>
      </c>
      <c r="P16" t="s">
        <v>57</v>
      </c>
      <c r="Q16" t="s">
        <v>60</v>
      </c>
      <c r="R16" t="s">
        <v>38</v>
      </c>
      <c r="S16">
        <v>1</v>
      </c>
      <c r="T16">
        <f>H16*2.1</f>
        <v>4237.8</v>
      </c>
      <c r="U16">
        <v>900000000</v>
      </c>
      <c r="V16">
        <v>1000890000</v>
      </c>
      <c r="W16">
        <v>1047500000</v>
      </c>
      <c r="X16">
        <v>46610000</v>
      </c>
      <c r="Y16">
        <v>0</v>
      </c>
      <c r="Z16">
        <v>954280100</v>
      </c>
      <c r="AA16" t="s">
        <v>127</v>
      </c>
      <c r="AB16" t="s">
        <v>40</v>
      </c>
      <c r="AC16" t="s">
        <v>111</v>
      </c>
      <c r="AD16">
        <v>1</v>
      </c>
      <c r="AE16" t="s">
        <v>128</v>
      </c>
    </row>
    <row r="17" spans="1:31" x14ac:dyDescent="0.3">
      <c r="A17" t="s">
        <v>238</v>
      </c>
      <c r="B17" s="10">
        <v>35660</v>
      </c>
      <c r="C17" t="s">
        <v>239</v>
      </c>
      <c r="D17">
        <v>500</v>
      </c>
      <c r="E17">
        <v>24328.32</v>
      </c>
      <c r="F17">
        <v>72860689</v>
      </c>
      <c r="G17" s="10">
        <v>45707</v>
      </c>
      <c r="H17">
        <v>3285</v>
      </c>
      <c r="I17" t="s">
        <v>76</v>
      </c>
      <c r="J17" t="s">
        <v>50</v>
      </c>
      <c r="K17" t="s">
        <v>57</v>
      </c>
      <c r="L17">
        <v>900</v>
      </c>
      <c r="M17">
        <v>60</v>
      </c>
      <c r="N17">
        <v>6</v>
      </c>
      <c r="O17" t="s">
        <v>57</v>
      </c>
      <c r="P17" t="s">
        <v>36</v>
      </c>
      <c r="Q17" t="s">
        <v>62</v>
      </c>
      <c r="R17" t="s">
        <v>46</v>
      </c>
      <c r="S17">
        <v>18</v>
      </c>
      <c r="T17">
        <v>0</v>
      </c>
      <c r="U17">
        <v>220000000</v>
      </c>
      <c r="V17">
        <v>147080000</v>
      </c>
      <c r="W17">
        <v>1470800</v>
      </c>
      <c r="X17">
        <v>0</v>
      </c>
      <c r="Y17">
        <v>0</v>
      </c>
      <c r="Z17">
        <v>0</v>
      </c>
      <c r="AA17" t="s">
        <v>240</v>
      </c>
      <c r="AB17" t="s">
        <v>61</v>
      </c>
      <c r="AC17" t="s">
        <v>77</v>
      </c>
      <c r="AD17">
        <v>0</v>
      </c>
      <c r="AE17" t="s">
        <v>241</v>
      </c>
    </row>
    <row r="18" spans="1:31" x14ac:dyDescent="0.3">
      <c r="A18" t="s">
        <v>130</v>
      </c>
      <c r="B18" s="10">
        <v>24971</v>
      </c>
      <c r="C18" t="s">
        <v>131</v>
      </c>
      <c r="D18">
        <v>1150</v>
      </c>
      <c r="E18">
        <v>7911.54</v>
      </c>
      <c r="F18">
        <v>92725721</v>
      </c>
      <c r="G18" s="10">
        <v>44572</v>
      </c>
      <c r="H18">
        <v>1868</v>
      </c>
      <c r="I18" t="s">
        <v>59</v>
      </c>
      <c r="J18" t="s">
        <v>43</v>
      </c>
      <c r="K18" t="s">
        <v>80</v>
      </c>
      <c r="L18">
        <v>1150</v>
      </c>
      <c r="M18">
        <v>60</v>
      </c>
      <c r="N18">
        <v>4</v>
      </c>
      <c r="O18" t="s">
        <v>56</v>
      </c>
      <c r="P18" t="s">
        <v>72</v>
      </c>
      <c r="Q18" t="s">
        <v>60</v>
      </c>
      <c r="R18" t="s">
        <v>46</v>
      </c>
      <c r="S18">
        <v>1</v>
      </c>
      <c r="T18">
        <f>H18*2.5</f>
        <v>4670</v>
      </c>
      <c r="U18">
        <v>250000000</v>
      </c>
      <c r="V18">
        <v>7110000</v>
      </c>
      <c r="W18">
        <v>14230000</v>
      </c>
      <c r="X18">
        <v>7115400</v>
      </c>
      <c r="Y18">
        <v>0</v>
      </c>
      <c r="Z18">
        <v>0</v>
      </c>
      <c r="AA18" t="s">
        <v>132</v>
      </c>
      <c r="AB18" t="s">
        <v>40</v>
      </c>
      <c r="AC18" t="s">
        <v>111</v>
      </c>
      <c r="AD18">
        <v>1</v>
      </c>
      <c r="AE18" t="s">
        <v>133</v>
      </c>
    </row>
    <row r="19" spans="1:31" x14ac:dyDescent="0.3">
      <c r="A19" t="s">
        <v>134</v>
      </c>
      <c r="B19" s="10">
        <v>22385</v>
      </c>
      <c r="C19" t="s">
        <v>135</v>
      </c>
      <c r="D19">
        <v>825</v>
      </c>
      <c r="E19">
        <v>111213.71</v>
      </c>
      <c r="F19">
        <v>21631678</v>
      </c>
      <c r="G19" s="10">
        <v>45230</v>
      </c>
      <c r="H19">
        <v>6819</v>
      </c>
      <c r="I19" t="s">
        <v>76</v>
      </c>
      <c r="J19" t="s">
        <v>50</v>
      </c>
      <c r="K19" t="s">
        <v>57</v>
      </c>
      <c r="L19">
        <v>400</v>
      </c>
      <c r="M19">
        <v>12</v>
      </c>
      <c r="N19">
        <v>6</v>
      </c>
      <c r="O19" t="s">
        <v>45</v>
      </c>
      <c r="P19" t="s">
        <v>72</v>
      </c>
      <c r="Q19" t="s">
        <v>57</v>
      </c>
      <c r="R19" t="s">
        <v>38</v>
      </c>
      <c r="S19">
        <v>1</v>
      </c>
      <c r="T19">
        <f>H19*2.6</f>
        <v>17729.400000000001</v>
      </c>
      <c r="U19">
        <v>60857100</v>
      </c>
      <c r="V19">
        <v>33470000</v>
      </c>
      <c r="W19">
        <v>34310000</v>
      </c>
      <c r="X19">
        <v>0</v>
      </c>
      <c r="Y19">
        <v>84</v>
      </c>
      <c r="Z19">
        <v>8086500</v>
      </c>
      <c r="AA19" t="s">
        <v>136</v>
      </c>
      <c r="AB19" t="s">
        <v>74</v>
      </c>
      <c r="AC19" t="s">
        <v>118</v>
      </c>
      <c r="AD19">
        <v>1</v>
      </c>
      <c r="AE19" t="s">
        <v>137</v>
      </c>
    </row>
    <row r="20" spans="1:31" x14ac:dyDescent="0.3">
      <c r="A20" t="s">
        <v>148</v>
      </c>
      <c r="B20" s="10">
        <v>30186</v>
      </c>
      <c r="C20" t="s">
        <v>242</v>
      </c>
      <c r="D20">
        <v>450</v>
      </c>
      <c r="E20">
        <v>22222.22</v>
      </c>
      <c r="F20">
        <v>73466996</v>
      </c>
      <c r="G20" s="10">
        <v>45705</v>
      </c>
      <c r="H20">
        <v>160</v>
      </c>
      <c r="I20" t="s">
        <v>59</v>
      </c>
      <c r="J20" t="s">
        <v>50</v>
      </c>
      <c r="K20" t="s">
        <v>34</v>
      </c>
      <c r="L20">
        <v>850</v>
      </c>
      <c r="M20">
        <v>12</v>
      </c>
      <c r="N20">
        <v>2</v>
      </c>
      <c r="O20" t="s">
        <v>52</v>
      </c>
      <c r="P20" t="s">
        <v>72</v>
      </c>
      <c r="Q20" t="s">
        <v>62</v>
      </c>
      <c r="R20" t="s">
        <v>46</v>
      </c>
      <c r="S20">
        <v>0</v>
      </c>
      <c r="T20">
        <v>0</v>
      </c>
      <c r="U20">
        <v>527251200</v>
      </c>
      <c r="V20">
        <v>241680000</v>
      </c>
      <c r="W20">
        <v>294080</v>
      </c>
      <c r="X20">
        <v>0</v>
      </c>
      <c r="Y20">
        <v>0</v>
      </c>
      <c r="Z20">
        <v>0</v>
      </c>
      <c r="AA20" t="s">
        <v>243</v>
      </c>
      <c r="AB20" t="s">
        <v>48</v>
      </c>
      <c r="AC20" t="s">
        <v>81</v>
      </c>
      <c r="AD20">
        <v>0</v>
      </c>
      <c r="AE20" t="s">
        <v>244</v>
      </c>
    </row>
    <row r="21" spans="1:31" x14ac:dyDescent="0.3">
      <c r="A21" t="s">
        <v>116</v>
      </c>
      <c r="B21" s="10">
        <v>34895</v>
      </c>
      <c r="C21" t="s">
        <v>139</v>
      </c>
      <c r="D21">
        <v>1150</v>
      </c>
      <c r="E21">
        <v>1919.41</v>
      </c>
      <c r="F21">
        <v>81709431</v>
      </c>
      <c r="G21" s="10">
        <v>44777</v>
      </c>
      <c r="H21">
        <v>1272</v>
      </c>
      <c r="I21" t="s">
        <v>49</v>
      </c>
      <c r="J21" t="s">
        <v>43</v>
      </c>
      <c r="K21" t="s">
        <v>69</v>
      </c>
      <c r="L21">
        <v>1150</v>
      </c>
      <c r="M21">
        <v>60</v>
      </c>
      <c r="N21">
        <v>3</v>
      </c>
      <c r="O21" t="s">
        <v>66</v>
      </c>
      <c r="P21" t="s">
        <v>57</v>
      </c>
      <c r="Q21" t="s">
        <v>37</v>
      </c>
      <c r="R21" t="s">
        <v>57</v>
      </c>
      <c r="S21">
        <v>1</v>
      </c>
      <c r="T21">
        <f>H21*2.7</f>
        <v>3434.4</v>
      </c>
      <c r="U21">
        <v>3000000000</v>
      </c>
      <c r="V21">
        <v>50250000</v>
      </c>
      <c r="W21">
        <v>69440000</v>
      </c>
      <c r="X21">
        <v>19194100</v>
      </c>
      <c r="Y21">
        <v>0</v>
      </c>
      <c r="Z21">
        <v>0</v>
      </c>
      <c r="AA21" t="s">
        <v>140</v>
      </c>
      <c r="AB21" t="s">
        <v>58</v>
      </c>
      <c r="AC21" t="s">
        <v>65</v>
      </c>
      <c r="AD21">
        <v>1</v>
      </c>
      <c r="AE21" t="s">
        <v>141</v>
      </c>
    </row>
    <row r="22" spans="1:31" x14ac:dyDescent="0.3">
      <c r="A22" t="s">
        <v>215</v>
      </c>
      <c r="B22" s="10">
        <v>33683</v>
      </c>
      <c r="C22" t="s">
        <v>246</v>
      </c>
      <c r="D22">
        <v>500</v>
      </c>
      <c r="E22">
        <v>13534.63</v>
      </c>
      <c r="F22">
        <v>49569620</v>
      </c>
      <c r="G22" s="10">
        <v>45668</v>
      </c>
      <c r="H22">
        <v>673</v>
      </c>
      <c r="I22" t="s">
        <v>59</v>
      </c>
      <c r="J22" t="s">
        <v>50</v>
      </c>
      <c r="K22" t="s">
        <v>69</v>
      </c>
      <c r="L22">
        <v>725</v>
      </c>
      <c r="M22">
        <v>60</v>
      </c>
      <c r="N22">
        <v>3</v>
      </c>
      <c r="O22" t="s">
        <v>45</v>
      </c>
      <c r="P22" t="s">
        <v>36</v>
      </c>
      <c r="Q22" t="s">
        <v>62</v>
      </c>
      <c r="R22" t="s">
        <v>84</v>
      </c>
      <c r="S22">
        <v>0</v>
      </c>
      <c r="T22">
        <v>0</v>
      </c>
      <c r="U22">
        <v>700000000</v>
      </c>
      <c r="V22">
        <v>32620000</v>
      </c>
      <c r="W22">
        <v>3393000</v>
      </c>
      <c r="X22">
        <v>0</v>
      </c>
      <c r="Y22">
        <v>0</v>
      </c>
      <c r="Z22">
        <v>0</v>
      </c>
      <c r="AA22" t="s">
        <v>247</v>
      </c>
      <c r="AB22" t="s">
        <v>58</v>
      </c>
      <c r="AC22" t="s">
        <v>110</v>
      </c>
      <c r="AD22">
        <v>0</v>
      </c>
      <c r="AE22" t="s">
        <v>248</v>
      </c>
    </row>
    <row r="23" spans="1:31" x14ac:dyDescent="0.3">
      <c r="A23" t="s">
        <v>125</v>
      </c>
      <c r="B23" s="10">
        <v>30389</v>
      </c>
      <c r="C23" t="s">
        <v>142</v>
      </c>
      <c r="D23">
        <v>1150</v>
      </c>
      <c r="E23">
        <v>56445.21</v>
      </c>
      <c r="F23">
        <v>69357534</v>
      </c>
      <c r="G23" s="10">
        <v>45275</v>
      </c>
      <c r="H23">
        <v>3015510200</v>
      </c>
      <c r="I23" t="s">
        <v>76</v>
      </c>
      <c r="J23" t="s">
        <v>50</v>
      </c>
      <c r="K23" t="s">
        <v>69</v>
      </c>
      <c r="L23">
        <v>1150</v>
      </c>
      <c r="M23">
        <v>60</v>
      </c>
      <c r="N23">
        <v>3</v>
      </c>
      <c r="O23" t="s">
        <v>66</v>
      </c>
      <c r="P23" t="s">
        <v>72</v>
      </c>
      <c r="Q23" t="s">
        <v>73</v>
      </c>
      <c r="R23" t="s">
        <v>84</v>
      </c>
      <c r="S23">
        <v>1</v>
      </c>
      <c r="T23">
        <v>2315</v>
      </c>
      <c r="U23">
        <v>2000000000</v>
      </c>
      <c r="V23">
        <v>203140000</v>
      </c>
      <c r="W23">
        <v>406280000</v>
      </c>
      <c r="X23">
        <v>203142100</v>
      </c>
      <c r="Y23">
        <v>0</v>
      </c>
      <c r="Z23">
        <v>0</v>
      </c>
      <c r="AA23" t="s">
        <v>143</v>
      </c>
      <c r="AB23" t="s">
        <v>58</v>
      </c>
      <c r="AC23" t="s">
        <v>94</v>
      </c>
      <c r="AD23">
        <v>1</v>
      </c>
      <c r="AE23" t="s">
        <v>144</v>
      </c>
    </row>
    <row r="24" spans="1:31" x14ac:dyDescent="0.3">
      <c r="A24" t="s">
        <v>249</v>
      </c>
      <c r="B24" s="10">
        <v>38706</v>
      </c>
      <c r="C24" t="s">
        <v>250</v>
      </c>
      <c r="F24">
        <v>50244439</v>
      </c>
      <c r="G24" s="10"/>
      <c r="I24" t="s">
        <v>33</v>
      </c>
      <c r="J24" t="s">
        <v>43</v>
      </c>
      <c r="K24" t="s">
        <v>57</v>
      </c>
      <c r="L24">
        <v>0</v>
      </c>
      <c r="O24" t="s">
        <v>35</v>
      </c>
      <c r="Q24" t="s">
        <v>60</v>
      </c>
      <c r="R24" t="s">
        <v>54</v>
      </c>
      <c r="W24">
        <v>9393400</v>
      </c>
      <c r="X24">
        <v>0</v>
      </c>
      <c r="Z24">
        <v>0</v>
      </c>
      <c r="AB24" t="s">
        <v>40</v>
      </c>
      <c r="AC24" t="s">
        <v>98</v>
      </c>
      <c r="AD24">
        <v>0</v>
      </c>
      <c r="AE24" t="s">
        <v>251</v>
      </c>
    </row>
    <row r="25" spans="1:31" x14ac:dyDescent="0.3">
      <c r="A25" t="s">
        <v>129</v>
      </c>
      <c r="B25" s="10">
        <v>22446</v>
      </c>
      <c r="C25" t="s">
        <v>145</v>
      </c>
      <c r="D25">
        <v>1150</v>
      </c>
      <c r="E25">
        <v>21278.86</v>
      </c>
      <c r="F25">
        <v>56858882</v>
      </c>
      <c r="G25" s="10">
        <v>44834</v>
      </c>
      <c r="H25">
        <v>3200</v>
      </c>
      <c r="I25" t="s">
        <v>59</v>
      </c>
      <c r="J25" t="s">
        <v>43</v>
      </c>
      <c r="K25" t="s">
        <v>44</v>
      </c>
      <c r="L25">
        <v>1150</v>
      </c>
      <c r="M25">
        <v>60</v>
      </c>
      <c r="N25">
        <v>4</v>
      </c>
      <c r="O25" t="s">
        <v>66</v>
      </c>
      <c r="P25" t="s">
        <v>57</v>
      </c>
      <c r="Q25" t="s">
        <v>57</v>
      </c>
      <c r="R25" t="s">
        <v>46</v>
      </c>
      <c r="S25">
        <v>1</v>
      </c>
      <c r="T25">
        <f>H25*2.5</f>
        <v>8000</v>
      </c>
      <c r="U25">
        <v>60000000</v>
      </c>
      <c r="V25">
        <v>79490000</v>
      </c>
      <c r="W25">
        <v>82540000</v>
      </c>
      <c r="X25">
        <v>3047100</v>
      </c>
      <c r="Y25">
        <v>0</v>
      </c>
      <c r="Z25">
        <v>76449700</v>
      </c>
      <c r="AA25" t="s">
        <v>146</v>
      </c>
      <c r="AB25" t="s">
        <v>48</v>
      </c>
      <c r="AC25" t="s">
        <v>93</v>
      </c>
      <c r="AD25">
        <v>1</v>
      </c>
      <c r="AE25" t="s">
        <v>147</v>
      </c>
    </row>
    <row r="26" spans="1:31" x14ac:dyDescent="0.3">
      <c r="A26" t="s">
        <v>150</v>
      </c>
      <c r="B26" s="10">
        <v>22348</v>
      </c>
      <c r="C26" t="s">
        <v>151</v>
      </c>
      <c r="D26">
        <v>1350</v>
      </c>
      <c r="E26">
        <v>11317.79</v>
      </c>
      <c r="F26">
        <v>59648498</v>
      </c>
      <c r="G26" s="10">
        <v>56187</v>
      </c>
      <c r="H26">
        <v>675</v>
      </c>
      <c r="I26" t="s">
        <v>49</v>
      </c>
      <c r="J26" t="s">
        <v>43</v>
      </c>
      <c r="K26" t="s">
        <v>44</v>
      </c>
      <c r="L26">
        <v>900</v>
      </c>
      <c r="M26">
        <v>60</v>
      </c>
      <c r="N26">
        <v>4</v>
      </c>
      <c r="O26" t="s">
        <v>45</v>
      </c>
      <c r="P26" t="s">
        <v>72</v>
      </c>
      <c r="Q26" t="s">
        <v>73</v>
      </c>
      <c r="R26" t="s">
        <v>54</v>
      </c>
      <c r="S26">
        <v>1</v>
      </c>
      <c r="T26">
        <f>H26*2.6</f>
        <v>1755</v>
      </c>
      <c r="U26">
        <v>375000000</v>
      </c>
      <c r="V26">
        <v>241680000</v>
      </c>
      <c r="W26">
        <v>294080000</v>
      </c>
      <c r="X26">
        <v>546500</v>
      </c>
      <c r="Y26">
        <v>5185</v>
      </c>
      <c r="Z26">
        <v>0</v>
      </c>
      <c r="AA26" t="s">
        <v>152</v>
      </c>
      <c r="AB26" t="s">
        <v>58</v>
      </c>
      <c r="AC26" t="s">
        <v>100</v>
      </c>
      <c r="AD26">
        <v>1</v>
      </c>
      <c r="AE26" t="s">
        <v>153</v>
      </c>
    </row>
    <row r="27" spans="1:31" x14ac:dyDescent="0.3">
      <c r="A27" t="s">
        <v>154</v>
      </c>
      <c r="B27" s="10">
        <v>26958</v>
      </c>
      <c r="C27" t="s">
        <v>155</v>
      </c>
      <c r="D27">
        <v>1150</v>
      </c>
      <c r="E27">
        <v>107487.83</v>
      </c>
      <c r="F27">
        <v>71833240</v>
      </c>
      <c r="G27" s="10">
        <v>45290</v>
      </c>
      <c r="H27">
        <v>4416</v>
      </c>
      <c r="I27" t="s">
        <v>49</v>
      </c>
      <c r="J27" t="s">
        <v>50</v>
      </c>
      <c r="K27" t="s">
        <v>80</v>
      </c>
      <c r="L27">
        <v>1150</v>
      </c>
      <c r="M27">
        <v>60</v>
      </c>
      <c r="N27">
        <v>2</v>
      </c>
      <c r="O27" t="s">
        <v>45</v>
      </c>
      <c r="P27" t="s">
        <v>57</v>
      </c>
      <c r="Q27" t="s">
        <v>62</v>
      </c>
      <c r="R27" t="s">
        <v>57</v>
      </c>
      <c r="S27">
        <v>1</v>
      </c>
      <c r="T27">
        <f>H27*2.1</f>
        <v>9273.6</v>
      </c>
      <c r="U27">
        <v>552000000</v>
      </c>
      <c r="V27">
        <v>553130000</v>
      </c>
      <c r="W27">
        <v>994730000</v>
      </c>
      <c r="X27">
        <v>441600000</v>
      </c>
      <c r="Y27">
        <v>0</v>
      </c>
      <c r="Z27">
        <v>111531600</v>
      </c>
      <c r="AA27" t="s">
        <v>156</v>
      </c>
      <c r="AB27" t="s">
        <v>48</v>
      </c>
      <c r="AC27" t="s">
        <v>55</v>
      </c>
      <c r="AD27">
        <v>1</v>
      </c>
      <c r="AE27" t="s">
        <v>157</v>
      </c>
    </row>
    <row r="28" spans="1:31" x14ac:dyDescent="0.3">
      <c r="A28" t="s">
        <v>252</v>
      </c>
      <c r="B28" s="10">
        <v>33195</v>
      </c>
      <c r="C28" t="s">
        <v>253</v>
      </c>
      <c r="D28">
        <v>700</v>
      </c>
      <c r="E28">
        <v>17854.36</v>
      </c>
      <c r="F28">
        <v>93243102</v>
      </c>
      <c r="G28" s="10">
        <v>45710</v>
      </c>
      <c r="H28">
        <v>300</v>
      </c>
      <c r="I28" t="s">
        <v>49</v>
      </c>
      <c r="J28" t="s">
        <v>43</v>
      </c>
      <c r="K28" t="s">
        <v>57</v>
      </c>
      <c r="L28">
        <v>900</v>
      </c>
      <c r="M28">
        <v>12</v>
      </c>
      <c r="N28">
        <v>4</v>
      </c>
      <c r="O28" t="s">
        <v>45</v>
      </c>
      <c r="P28" t="s">
        <v>57</v>
      </c>
      <c r="Q28" t="s">
        <v>57</v>
      </c>
      <c r="R28" t="s">
        <v>84</v>
      </c>
      <c r="S28">
        <v>0</v>
      </c>
      <c r="T28">
        <v>0</v>
      </c>
      <c r="U28">
        <v>59400000</v>
      </c>
      <c r="V28">
        <v>79490000</v>
      </c>
      <c r="W28">
        <v>825400</v>
      </c>
      <c r="X28">
        <v>0</v>
      </c>
      <c r="Y28">
        <v>0</v>
      </c>
      <c r="Z28">
        <v>112170</v>
      </c>
      <c r="AA28" t="s">
        <v>254</v>
      </c>
      <c r="AB28" t="s">
        <v>58</v>
      </c>
      <c r="AC28" t="s">
        <v>52</v>
      </c>
      <c r="AD28">
        <v>0</v>
      </c>
      <c r="AE28" t="s">
        <v>255</v>
      </c>
    </row>
    <row r="29" spans="1:31" x14ac:dyDescent="0.3">
      <c r="A29" t="s">
        <v>160</v>
      </c>
      <c r="B29" s="10">
        <v>36355</v>
      </c>
      <c r="C29" t="s">
        <v>161</v>
      </c>
      <c r="D29">
        <v>1150</v>
      </c>
      <c r="E29">
        <v>4234.57</v>
      </c>
      <c r="F29">
        <v>42162331</v>
      </c>
      <c r="G29" s="10">
        <v>44614</v>
      </c>
      <c r="H29">
        <v>401</v>
      </c>
      <c r="I29" t="s">
        <v>59</v>
      </c>
      <c r="J29" t="s">
        <v>43</v>
      </c>
      <c r="K29" t="s">
        <v>69</v>
      </c>
      <c r="L29">
        <v>1150</v>
      </c>
      <c r="M29">
        <v>60</v>
      </c>
      <c r="N29">
        <v>4</v>
      </c>
      <c r="O29" t="s">
        <v>56</v>
      </c>
      <c r="P29" t="s">
        <v>72</v>
      </c>
      <c r="Q29" t="s">
        <v>79</v>
      </c>
      <c r="R29" t="s">
        <v>38</v>
      </c>
      <c r="S29">
        <v>1</v>
      </c>
      <c r="T29">
        <f>H29*2.4</f>
        <v>962.4</v>
      </c>
      <c r="U29">
        <v>65000000</v>
      </c>
      <c r="V29">
        <v>420000</v>
      </c>
      <c r="W29">
        <v>850000</v>
      </c>
      <c r="X29">
        <v>425700</v>
      </c>
      <c r="Y29">
        <v>0</v>
      </c>
      <c r="Z29">
        <v>0</v>
      </c>
      <c r="AA29" t="s">
        <v>162</v>
      </c>
      <c r="AB29" t="s">
        <v>48</v>
      </c>
      <c r="AC29" t="s">
        <v>71</v>
      </c>
      <c r="AD29">
        <v>1</v>
      </c>
      <c r="AE29" t="s">
        <v>163</v>
      </c>
    </row>
    <row r="30" spans="1:31" x14ac:dyDescent="0.3">
      <c r="A30" t="s">
        <v>149</v>
      </c>
      <c r="B30" s="10">
        <v>32156</v>
      </c>
      <c r="C30" t="s">
        <v>165</v>
      </c>
      <c r="D30">
        <v>950</v>
      </c>
      <c r="E30">
        <v>302191.82</v>
      </c>
      <c r="F30">
        <v>96937124</v>
      </c>
      <c r="G30" s="10">
        <v>45198</v>
      </c>
      <c r="H30">
        <v>340</v>
      </c>
      <c r="I30" t="s">
        <v>49</v>
      </c>
      <c r="J30" t="s">
        <v>50</v>
      </c>
      <c r="K30" t="s">
        <v>57</v>
      </c>
      <c r="L30">
        <v>900</v>
      </c>
      <c r="M30">
        <v>60</v>
      </c>
      <c r="N30">
        <v>6</v>
      </c>
      <c r="O30" t="s">
        <v>56</v>
      </c>
      <c r="P30" t="s">
        <v>53</v>
      </c>
      <c r="Q30" t="s">
        <v>60</v>
      </c>
      <c r="R30" t="s">
        <v>54</v>
      </c>
      <c r="S30">
        <v>1</v>
      </c>
      <c r="T30">
        <f>H30*2.8</f>
        <v>951.99999999999989</v>
      </c>
      <c r="U30">
        <v>650000000</v>
      </c>
      <c r="V30">
        <v>270160000</v>
      </c>
      <c r="W30">
        <v>281940000</v>
      </c>
      <c r="X30">
        <v>0</v>
      </c>
      <c r="Y30">
        <v>1178</v>
      </c>
      <c r="Z30">
        <v>18291500</v>
      </c>
      <c r="AA30" t="s">
        <v>166</v>
      </c>
      <c r="AB30" t="s">
        <v>61</v>
      </c>
      <c r="AC30" t="s">
        <v>109</v>
      </c>
      <c r="AD30">
        <v>1</v>
      </c>
      <c r="AE30" t="s">
        <v>167</v>
      </c>
    </row>
    <row r="31" spans="1:31" x14ac:dyDescent="0.3">
      <c r="A31" t="s">
        <v>237</v>
      </c>
      <c r="B31" s="10">
        <v>37214</v>
      </c>
      <c r="C31" t="s">
        <v>256</v>
      </c>
      <c r="D31">
        <v>750</v>
      </c>
      <c r="E31">
        <v>15487.65</v>
      </c>
      <c r="F31">
        <v>37444658</v>
      </c>
      <c r="G31" s="10">
        <v>45713</v>
      </c>
      <c r="H31">
        <v>10499</v>
      </c>
      <c r="I31" t="s">
        <v>49</v>
      </c>
      <c r="J31" t="s">
        <v>43</v>
      </c>
      <c r="K31" t="s">
        <v>69</v>
      </c>
      <c r="L31">
        <v>850</v>
      </c>
      <c r="M31">
        <v>60</v>
      </c>
      <c r="N31">
        <v>3</v>
      </c>
      <c r="O31" t="s">
        <v>66</v>
      </c>
      <c r="P31" t="s">
        <v>53</v>
      </c>
      <c r="Q31" t="s">
        <v>57</v>
      </c>
      <c r="R31" t="s">
        <v>57</v>
      </c>
      <c r="S31">
        <v>0</v>
      </c>
      <c r="T31">
        <v>0</v>
      </c>
      <c r="U31">
        <v>250000</v>
      </c>
      <c r="V31">
        <v>211620000</v>
      </c>
      <c r="W31">
        <v>211620000</v>
      </c>
      <c r="X31">
        <v>0</v>
      </c>
      <c r="Y31">
        <v>0</v>
      </c>
      <c r="Z31">
        <v>30700</v>
      </c>
      <c r="AA31" t="s">
        <v>257</v>
      </c>
      <c r="AB31" t="s">
        <v>48</v>
      </c>
      <c r="AC31" t="s">
        <v>95</v>
      </c>
      <c r="AD31">
        <v>0</v>
      </c>
      <c r="AE31" t="s">
        <v>258</v>
      </c>
    </row>
    <row r="32" spans="1:31" x14ac:dyDescent="0.3">
      <c r="A32" t="s">
        <v>123</v>
      </c>
      <c r="B32" s="10">
        <v>29917</v>
      </c>
      <c r="C32" t="s">
        <v>259</v>
      </c>
      <c r="D32">
        <v>650</v>
      </c>
      <c r="E32">
        <v>25879.63</v>
      </c>
      <c r="F32">
        <v>50867234</v>
      </c>
      <c r="G32" s="10">
        <v>45715</v>
      </c>
      <c r="H32">
        <v>8119</v>
      </c>
      <c r="I32" t="s">
        <v>59</v>
      </c>
      <c r="J32" t="s">
        <v>43</v>
      </c>
      <c r="K32" t="s">
        <v>34</v>
      </c>
      <c r="L32">
        <v>725</v>
      </c>
      <c r="M32">
        <v>12</v>
      </c>
      <c r="N32">
        <v>6</v>
      </c>
      <c r="O32" t="s">
        <v>35</v>
      </c>
      <c r="P32" t="s">
        <v>57</v>
      </c>
      <c r="Q32" t="s">
        <v>37</v>
      </c>
      <c r="R32" t="s">
        <v>78</v>
      </c>
      <c r="S32">
        <v>1</v>
      </c>
      <c r="T32">
        <v>0</v>
      </c>
      <c r="U32">
        <v>59400000</v>
      </c>
      <c r="V32">
        <v>39810000</v>
      </c>
      <c r="W32">
        <v>39810000</v>
      </c>
      <c r="X32">
        <v>0</v>
      </c>
      <c r="Y32">
        <v>0</v>
      </c>
      <c r="Z32">
        <v>1461130</v>
      </c>
      <c r="AA32" t="s">
        <v>260</v>
      </c>
      <c r="AB32" t="s">
        <v>70</v>
      </c>
      <c r="AC32" t="s">
        <v>82</v>
      </c>
      <c r="AD32">
        <v>0</v>
      </c>
      <c r="AE32" t="s">
        <v>261</v>
      </c>
    </row>
    <row r="33" spans="1:31" x14ac:dyDescent="0.3">
      <c r="A33" t="s">
        <v>158</v>
      </c>
      <c r="B33" s="10">
        <v>36329</v>
      </c>
      <c r="C33" t="s">
        <v>262</v>
      </c>
      <c r="D33">
        <v>1200</v>
      </c>
      <c r="E33">
        <v>15132.52</v>
      </c>
      <c r="F33">
        <v>30163825</v>
      </c>
      <c r="G33" s="10">
        <v>45685</v>
      </c>
      <c r="H33">
        <v>2217</v>
      </c>
      <c r="I33" t="s">
        <v>33</v>
      </c>
      <c r="J33" t="s">
        <v>43</v>
      </c>
      <c r="K33" t="s">
        <v>44</v>
      </c>
      <c r="L33">
        <v>900</v>
      </c>
      <c r="M33">
        <v>12</v>
      </c>
      <c r="N33">
        <v>6</v>
      </c>
      <c r="O33" t="s">
        <v>57</v>
      </c>
      <c r="P33" t="s">
        <v>36</v>
      </c>
      <c r="Q33" t="s">
        <v>73</v>
      </c>
      <c r="R33" t="s">
        <v>78</v>
      </c>
      <c r="S33">
        <v>1</v>
      </c>
      <c r="T33">
        <v>0</v>
      </c>
      <c r="U33">
        <v>100000000</v>
      </c>
      <c r="V33">
        <v>91030000</v>
      </c>
      <c r="W33">
        <v>9103000</v>
      </c>
      <c r="X33">
        <v>0</v>
      </c>
      <c r="Y33">
        <v>0</v>
      </c>
      <c r="Z33">
        <v>338840</v>
      </c>
      <c r="AA33" t="s">
        <v>263</v>
      </c>
      <c r="AB33" t="s">
        <v>74</v>
      </c>
      <c r="AC33" t="s">
        <v>77</v>
      </c>
      <c r="AD33">
        <v>0</v>
      </c>
      <c r="AE33" t="s">
        <v>264</v>
      </c>
    </row>
    <row r="34" spans="1:31" x14ac:dyDescent="0.3">
      <c r="A34" t="s">
        <v>169</v>
      </c>
      <c r="B34" s="10">
        <v>32425</v>
      </c>
      <c r="C34" t="s">
        <v>170</v>
      </c>
      <c r="D34">
        <v>1295</v>
      </c>
      <c r="E34">
        <v>7591.41</v>
      </c>
      <c r="F34">
        <v>82236514</v>
      </c>
      <c r="G34" s="10">
        <v>45201</v>
      </c>
      <c r="H34">
        <v>16</v>
      </c>
      <c r="I34" t="s">
        <v>76</v>
      </c>
      <c r="J34" t="s">
        <v>50</v>
      </c>
      <c r="K34" t="s">
        <v>34</v>
      </c>
      <c r="L34">
        <v>725</v>
      </c>
      <c r="M34">
        <v>60</v>
      </c>
      <c r="N34">
        <v>6</v>
      </c>
      <c r="O34" t="s">
        <v>45</v>
      </c>
      <c r="P34" t="s">
        <v>53</v>
      </c>
      <c r="Q34" t="s">
        <v>62</v>
      </c>
      <c r="R34" t="s">
        <v>54</v>
      </c>
      <c r="S34">
        <v>1</v>
      </c>
      <c r="T34">
        <f>H34*22</f>
        <v>352</v>
      </c>
      <c r="U34">
        <v>65000000</v>
      </c>
      <c r="V34">
        <v>32620000</v>
      </c>
      <c r="W34">
        <v>33930000</v>
      </c>
      <c r="X34">
        <v>0</v>
      </c>
      <c r="Y34">
        <v>130</v>
      </c>
      <c r="Z34">
        <v>5848600</v>
      </c>
      <c r="AA34" t="s">
        <v>171</v>
      </c>
      <c r="AB34" t="s">
        <v>70</v>
      </c>
      <c r="AC34" t="s">
        <v>68</v>
      </c>
      <c r="AD34">
        <v>1</v>
      </c>
      <c r="AE34" t="s">
        <v>172</v>
      </c>
    </row>
    <row r="35" spans="1:31" x14ac:dyDescent="0.3">
      <c r="A35" t="s">
        <v>176</v>
      </c>
      <c r="B35" s="10">
        <v>29059</v>
      </c>
      <c r="C35" t="s">
        <v>177</v>
      </c>
      <c r="D35">
        <v>795</v>
      </c>
      <c r="E35">
        <v>62203.27</v>
      </c>
      <c r="F35">
        <v>76486645</v>
      </c>
      <c r="G35" s="10">
        <v>45195</v>
      </c>
      <c r="H35">
        <v>13852</v>
      </c>
      <c r="I35" t="s">
        <v>33</v>
      </c>
      <c r="J35" t="s">
        <v>43</v>
      </c>
      <c r="K35" t="s">
        <v>51</v>
      </c>
      <c r="L35">
        <v>9000000</v>
      </c>
      <c r="M35">
        <v>60</v>
      </c>
      <c r="N35">
        <v>6</v>
      </c>
      <c r="O35" t="s">
        <v>56</v>
      </c>
      <c r="P35" t="s">
        <v>57</v>
      </c>
      <c r="Q35" t="s">
        <v>37</v>
      </c>
      <c r="R35" t="s">
        <v>78</v>
      </c>
      <c r="S35">
        <v>1</v>
      </c>
      <c r="T35">
        <f>H35*2.7</f>
        <v>37400.400000000001</v>
      </c>
      <c r="U35">
        <v>317443800</v>
      </c>
      <c r="V35">
        <v>235870000</v>
      </c>
      <c r="W35">
        <v>240910000</v>
      </c>
      <c r="X35">
        <v>0</v>
      </c>
      <c r="Y35">
        <v>504</v>
      </c>
      <c r="Z35">
        <v>1121700</v>
      </c>
      <c r="AA35" t="s">
        <v>178</v>
      </c>
      <c r="AB35" t="s">
        <v>61</v>
      </c>
      <c r="AC35" t="s">
        <v>109</v>
      </c>
      <c r="AD35">
        <v>1</v>
      </c>
      <c r="AE35" t="s">
        <v>179</v>
      </c>
    </row>
    <row r="36" spans="1:31" x14ac:dyDescent="0.3">
      <c r="A36" t="s">
        <v>265</v>
      </c>
      <c r="B36" s="10">
        <v>25637</v>
      </c>
      <c r="C36" t="s">
        <v>266</v>
      </c>
      <c r="D36">
        <v>650</v>
      </c>
      <c r="E36">
        <v>11111.11</v>
      </c>
      <c r="F36">
        <v>63354229</v>
      </c>
      <c r="G36" s="10">
        <v>45699</v>
      </c>
      <c r="H36">
        <v>-1111</v>
      </c>
      <c r="I36" t="s">
        <v>49</v>
      </c>
      <c r="J36" t="s">
        <v>50</v>
      </c>
      <c r="K36" t="s">
        <v>69</v>
      </c>
      <c r="L36">
        <v>900</v>
      </c>
      <c r="M36">
        <v>12</v>
      </c>
      <c r="N36">
        <v>2</v>
      </c>
      <c r="O36" t="s">
        <v>66</v>
      </c>
      <c r="P36" t="s">
        <v>57</v>
      </c>
      <c r="Q36" t="s">
        <v>64</v>
      </c>
      <c r="R36" t="s">
        <v>38</v>
      </c>
      <c r="S36">
        <v>0</v>
      </c>
      <c r="T36">
        <v>0</v>
      </c>
      <c r="U36">
        <v>356425</v>
      </c>
      <c r="V36">
        <v>0</v>
      </c>
      <c r="W36">
        <v>0</v>
      </c>
      <c r="X36">
        <v>0</v>
      </c>
      <c r="Y36">
        <v>0</v>
      </c>
      <c r="Z36">
        <v>2781100</v>
      </c>
      <c r="AA36" t="s">
        <v>267</v>
      </c>
      <c r="AB36" t="s">
        <v>40</v>
      </c>
      <c r="AC36" t="s">
        <v>68</v>
      </c>
      <c r="AD36">
        <v>0</v>
      </c>
      <c r="AE36" t="s">
        <v>268</v>
      </c>
    </row>
    <row r="37" spans="1:31" x14ac:dyDescent="0.3">
      <c r="A37" t="s">
        <v>180</v>
      </c>
      <c r="B37" s="10">
        <v>23951</v>
      </c>
      <c r="C37" t="s">
        <v>181</v>
      </c>
      <c r="D37">
        <v>775</v>
      </c>
      <c r="E37">
        <v>76752.78</v>
      </c>
      <c r="F37">
        <v>70531020</v>
      </c>
      <c r="G37" s="10">
        <v>45230</v>
      </c>
      <c r="H37">
        <v>1829</v>
      </c>
      <c r="I37" t="s">
        <v>59</v>
      </c>
      <c r="J37" t="s">
        <v>43</v>
      </c>
      <c r="K37" t="s">
        <v>34</v>
      </c>
      <c r="L37">
        <v>850</v>
      </c>
      <c r="M37">
        <v>60</v>
      </c>
      <c r="N37">
        <v>6</v>
      </c>
      <c r="O37" t="s">
        <v>66</v>
      </c>
      <c r="P37" t="s">
        <v>53</v>
      </c>
      <c r="Q37" t="s">
        <v>57</v>
      </c>
      <c r="R37" t="s">
        <v>57</v>
      </c>
      <c r="S37">
        <v>1</v>
      </c>
      <c r="T37">
        <f>H37*2.6</f>
        <v>4755.4000000000005</v>
      </c>
      <c r="U37">
        <v>602415200</v>
      </c>
      <c r="V37">
        <v>223270000</v>
      </c>
      <c r="W37">
        <v>227830000</v>
      </c>
      <c r="X37">
        <v>0</v>
      </c>
      <c r="Y37">
        <v>455</v>
      </c>
      <c r="Z37">
        <v>3070000</v>
      </c>
      <c r="AA37" t="s">
        <v>182</v>
      </c>
      <c r="AB37" t="s">
        <v>74</v>
      </c>
      <c r="AC37" t="s">
        <v>85</v>
      </c>
      <c r="AD37">
        <v>1</v>
      </c>
      <c r="AE37" t="s">
        <v>183</v>
      </c>
    </row>
    <row r="38" spans="1:31" x14ac:dyDescent="0.3">
      <c r="A38" t="s">
        <v>138</v>
      </c>
      <c r="B38" s="10">
        <v>35486</v>
      </c>
      <c r="C38" t="s">
        <v>184</v>
      </c>
      <c r="D38">
        <v>1065</v>
      </c>
      <c r="E38">
        <v>236445.84</v>
      </c>
      <c r="F38">
        <v>29671698</v>
      </c>
      <c r="G38" s="10">
        <v>45230</v>
      </c>
      <c r="H38">
        <v>5949</v>
      </c>
      <c r="I38" t="s">
        <v>49</v>
      </c>
      <c r="J38" t="s">
        <v>43</v>
      </c>
      <c r="K38" t="s">
        <v>34</v>
      </c>
      <c r="L38">
        <v>900</v>
      </c>
      <c r="M38">
        <v>60</v>
      </c>
      <c r="N38">
        <v>6</v>
      </c>
      <c r="O38" t="s">
        <v>66</v>
      </c>
      <c r="P38" t="s">
        <v>53</v>
      </c>
      <c r="Q38" t="s">
        <v>62</v>
      </c>
      <c r="R38" t="s">
        <v>78</v>
      </c>
      <c r="S38">
        <v>1</v>
      </c>
      <c r="T38">
        <f>H38*2.9</f>
        <v>17252.099999999999</v>
      </c>
      <c r="U38">
        <v>527251200</v>
      </c>
      <c r="V38">
        <v>323520000</v>
      </c>
      <c r="W38">
        <v>332350000</v>
      </c>
      <c r="X38">
        <v>0</v>
      </c>
      <c r="Y38">
        <v>883</v>
      </c>
      <c r="Z38">
        <v>14611300</v>
      </c>
      <c r="AA38" t="s">
        <v>185</v>
      </c>
      <c r="AB38" t="s">
        <v>74</v>
      </c>
      <c r="AC38" t="s">
        <v>118</v>
      </c>
      <c r="AD38">
        <v>1</v>
      </c>
      <c r="AE38" t="s">
        <v>186</v>
      </c>
    </row>
    <row r="39" spans="1:31" x14ac:dyDescent="0.3">
      <c r="A39" t="s">
        <v>117</v>
      </c>
      <c r="B39" s="10">
        <v>34128</v>
      </c>
      <c r="C39" t="s">
        <v>269</v>
      </c>
      <c r="D39">
        <v>670</v>
      </c>
      <c r="E39">
        <v>42532</v>
      </c>
      <c r="F39">
        <v>88349114</v>
      </c>
      <c r="G39" s="10">
        <v>45717</v>
      </c>
      <c r="H39">
        <v>117</v>
      </c>
      <c r="I39" t="s">
        <v>49</v>
      </c>
      <c r="J39" t="s">
        <v>43</v>
      </c>
      <c r="K39" t="s">
        <v>44</v>
      </c>
      <c r="L39">
        <v>850</v>
      </c>
      <c r="M39">
        <v>60</v>
      </c>
      <c r="N39">
        <v>3</v>
      </c>
      <c r="O39" t="s">
        <v>66</v>
      </c>
      <c r="P39" t="s">
        <v>72</v>
      </c>
      <c r="Q39" t="s">
        <v>73</v>
      </c>
      <c r="R39" t="s">
        <v>78</v>
      </c>
      <c r="S39">
        <v>1</v>
      </c>
      <c r="T39">
        <v>0</v>
      </c>
      <c r="U39">
        <v>30000000</v>
      </c>
      <c r="V39">
        <v>-59440000</v>
      </c>
      <c r="W39">
        <v>-59440000</v>
      </c>
      <c r="X39">
        <v>0</v>
      </c>
      <c r="Y39">
        <v>0</v>
      </c>
      <c r="Z39">
        <v>281860</v>
      </c>
      <c r="AA39" t="s">
        <v>270</v>
      </c>
      <c r="AB39" t="s">
        <v>74</v>
      </c>
      <c r="AC39" t="s">
        <v>82</v>
      </c>
      <c r="AD39">
        <v>0</v>
      </c>
      <c r="AE39" t="s">
        <v>271</v>
      </c>
    </row>
    <row r="40" spans="1:31" x14ac:dyDescent="0.3">
      <c r="A40" t="s">
        <v>187</v>
      </c>
      <c r="B40" s="10">
        <v>29634</v>
      </c>
      <c r="C40" t="s">
        <v>188</v>
      </c>
      <c r="D40">
        <v>850</v>
      </c>
      <c r="E40">
        <v>245752.22</v>
      </c>
      <c r="F40">
        <v>49762496</v>
      </c>
      <c r="G40" s="10">
        <v>45226</v>
      </c>
      <c r="H40">
        <v>4564</v>
      </c>
      <c r="I40" t="s">
        <v>49</v>
      </c>
      <c r="J40" t="s">
        <v>43</v>
      </c>
      <c r="K40" t="s">
        <v>80</v>
      </c>
      <c r="L40">
        <v>400</v>
      </c>
      <c r="M40">
        <v>12</v>
      </c>
      <c r="N40">
        <v>6</v>
      </c>
      <c r="O40" t="s">
        <v>45</v>
      </c>
      <c r="P40" t="s">
        <v>36</v>
      </c>
      <c r="Q40" t="s">
        <v>60</v>
      </c>
      <c r="R40" t="s">
        <v>78</v>
      </c>
      <c r="S40">
        <v>1</v>
      </c>
      <c r="T40">
        <f>H40*2.3</f>
        <v>10497.199999999999</v>
      </c>
      <c r="U40">
        <v>835346700</v>
      </c>
      <c r="V40">
        <v>765950000</v>
      </c>
      <c r="W40">
        <v>787020000</v>
      </c>
      <c r="X40">
        <v>0</v>
      </c>
      <c r="Y40">
        <v>2107</v>
      </c>
      <c r="Z40">
        <v>3388400</v>
      </c>
      <c r="AA40" t="s">
        <v>189</v>
      </c>
      <c r="AB40" t="s">
        <v>40</v>
      </c>
      <c r="AC40" t="s">
        <v>109</v>
      </c>
      <c r="AD40">
        <v>1</v>
      </c>
      <c r="AE40" t="s">
        <v>190</v>
      </c>
    </row>
    <row r="41" spans="1:31" x14ac:dyDescent="0.3">
      <c r="A41" t="s">
        <v>124</v>
      </c>
      <c r="B41" s="10">
        <v>35086</v>
      </c>
      <c r="C41" t="s">
        <v>272</v>
      </c>
      <c r="D41">
        <v>430</v>
      </c>
      <c r="E41">
        <v>32121</v>
      </c>
      <c r="F41">
        <v>21607547</v>
      </c>
      <c r="G41" s="10">
        <v>45720</v>
      </c>
      <c r="H41">
        <v>1049</v>
      </c>
      <c r="I41" t="s">
        <v>33</v>
      </c>
      <c r="J41" t="s">
        <v>50</v>
      </c>
      <c r="K41" t="s">
        <v>51</v>
      </c>
      <c r="L41">
        <v>725</v>
      </c>
      <c r="M41">
        <v>60</v>
      </c>
      <c r="N41">
        <v>3</v>
      </c>
      <c r="O41" t="s">
        <v>35</v>
      </c>
      <c r="P41" t="s">
        <v>72</v>
      </c>
      <c r="Q41" t="s">
        <v>60</v>
      </c>
      <c r="R41" t="s">
        <v>78</v>
      </c>
      <c r="S41">
        <v>0</v>
      </c>
      <c r="T41">
        <v>0</v>
      </c>
      <c r="U41">
        <v>2542135</v>
      </c>
      <c r="V41">
        <v>0</v>
      </c>
      <c r="W41">
        <v>0</v>
      </c>
      <c r="X41">
        <v>0</v>
      </c>
      <c r="Y41">
        <v>0</v>
      </c>
      <c r="Z41">
        <v>4072700</v>
      </c>
      <c r="AA41" t="s">
        <v>273</v>
      </c>
      <c r="AB41" t="s">
        <v>61</v>
      </c>
      <c r="AC41" t="s">
        <v>97</v>
      </c>
      <c r="AD41">
        <v>0</v>
      </c>
      <c r="AE41" t="s">
        <v>274</v>
      </c>
    </row>
    <row r="42" spans="1:31" x14ac:dyDescent="0.3">
      <c r="A42" t="s">
        <v>191</v>
      </c>
      <c r="B42" s="10">
        <v>29913</v>
      </c>
      <c r="C42" t="s">
        <v>192</v>
      </c>
      <c r="D42">
        <v>400</v>
      </c>
      <c r="E42">
        <v>28125.01</v>
      </c>
      <c r="F42">
        <v>21943710</v>
      </c>
      <c r="G42" s="10">
        <v>45152</v>
      </c>
      <c r="H42">
        <v>4530</v>
      </c>
      <c r="I42" t="s">
        <v>49</v>
      </c>
      <c r="J42" t="s">
        <v>50</v>
      </c>
      <c r="K42" t="s">
        <v>51</v>
      </c>
      <c r="L42">
        <v>400</v>
      </c>
      <c r="M42">
        <v>60</v>
      </c>
      <c r="N42">
        <v>485</v>
      </c>
      <c r="O42" t="s">
        <v>45</v>
      </c>
      <c r="P42" t="s">
        <v>72</v>
      </c>
      <c r="Q42" t="s">
        <v>37</v>
      </c>
      <c r="R42" t="s">
        <v>46</v>
      </c>
      <c r="S42">
        <v>1</v>
      </c>
      <c r="T42">
        <f>H42*2.87</f>
        <v>13001.1</v>
      </c>
      <c r="U42">
        <v>40480000</v>
      </c>
      <c r="V42">
        <v>18290000</v>
      </c>
      <c r="W42">
        <v>18320000</v>
      </c>
      <c r="X42">
        <v>0</v>
      </c>
      <c r="Y42">
        <v>3</v>
      </c>
      <c r="Z42">
        <v>2781100</v>
      </c>
      <c r="AA42" t="s">
        <v>193</v>
      </c>
      <c r="AB42" t="s">
        <v>58</v>
      </c>
      <c r="AC42" t="s">
        <v>55</v>
      </c>
      <c r="AD42">
        <v>1</v>
      </c>
      <c r="AE42" t="s">
        <v>194</v>
      </c>
    </row>
    <row r="43" spans="1:31" x14ac:dyDescent="0.3">
      <c r="A43" t="s">
        <v>164</v>
      </c>
      <c r="B43" s="10">
        <v>33589</v>
      </c>
      <c r="C43" t="s">
        <v>275</v>
      </c>
      <c r="D43">
        <v>1200</v>
      </c>
      <c r="E43">
        <v>42153.62</v>
      </c>
      <c r="F43">
        <v>30754376</v>
      </c>
      <c r="G43" s="10">
        <v>45722</v>
      </c>
      <c r="H43">
        <v>115</v>
      </c>
      <c r="I43" t="s">
        <v>76</v>
      </c>
      <c r="J43" t="s">
        <v>43</v>
      </c>
      <c r="K43" t="s">
        <v>34</v>
      </c>
      <c r="L43">
        <v>900</v>
      </c>
      <c r="M43">
        <v>60</v>
      </c>
      <c r="N43">
        <v>6</v>
      </c>
      <c r="O43" t="s">
        <v>35</v>
      </c>
      <c r="P43" t="s">
        <v>72</v>
      </c>
      <c r="Q43" t="s">
        <v>57</v>
      </c>
      <c r="R43" t="s">
        <v>38</v>
      </c>
      <c r="S43">
        <v>0</v>
      </c>
      <c r="T43">
        <v>0</v>
      </c>
      <c r="U43">
        <v>250000000</v>
      </c>
      <c r="V43">
        <v>11430000</v>
      </c>
      <c r="W43">
        <v>11430000</v>
      </c>
      <c r="X43">
        <v>0</v>
      </c>
      <c r="Y43">
        <v>0</v>
      </c>
      <c r="Z43">
        <v>460650</v>
      </c>
      <c r="AA43" t="s">
        <v>276</v>
      </c>
      <c r="AB43" t="s">
        <v>61</v>
      </c>
      <c r="AC43" t="s">
        <v>93</v>
      </c>
      <c r="AD43">
        <v>0</v>
      </c>
      <c r="AE43" t="s">
        <v>277</v>
      </c>
    </row>
    <row r="44" spans="1:31" x14ac:dyDescent="0.3">
      <c r="A44" t="s">
        <v>173</v>
      </c>
      <c r="B44" s="10">
        <v>31218</v>
      </c>
      <c r="C44" t="s">
        <v>195</v>
      </c>
      <c r="D44">
        <v>950</v>
      </c>
      <c r="E44">
        <v>190351.81</v>
      </c>
      <c r="F44">
        <v>39328825</v>
      </c>
      <c r="G44" s="10">
        <v>45236</v>
      </c>
      <c r="H44">
        <v>46067</v>
      </c>
      <c r="I44" t="s">
        <v>33</v>
      </c>
      <c r="J44" t="s">
        <v>50</v>
      </c>
      <c r="K44" t="s">
        <v>69</v>
      </c>
      <c r="L44">
        <v>900</v>
      </c>
      <c r="M44">
        <v>60</v>
      </c>
      <c r="N44">
        <v>6</v>
      </c>
      <c r="O44" t="s">
        <v>45</v>
      </c>
      <c r="P44" t="s">
        <v>36</v>
      </c>
      <c r="Q44" t="s">
        <v>47</v>
      </c>
      <c r="R44" t="s">
        <v>46</v>
      </c>
      <c r="S44">
        <v>1</v>
      </c>
      <c r="T44">
        <f>H44*2.25</f>
        <v>103650.75</v>
      </c>
      <c r="U44">
        <v>1105436900</v>
      </c>
      <c r="V44">
        <v>717570000</v>
      </c>
      <c r="W44">
        <v>733690000</v>
      </c>
      <c r="X44">
        <v>0</v>
      </c>
      <c r="Y44">
        <v>1611</v>
      </c>
      <c r="Z44">
        <v>2818600</v>
      </c>
      <c r="AA44" t="s">
        <v>196</v>
      </c>
      <c r="AB44" t="s">
        <v>74</v>
      </c>
      <c r="AC44" t="s">
        <v>75</v>
      </c>
      <c r="AD44">
        <v>1</v>
      </c>
      <c r="AE44" t="s">
        <v>197</v>
      </c>
    </row>
    <row r="45" spans="1:31" x14ac:dyDescent="0.3">
      <c r="A45" t="s">
        <v>174</v>
      </c>
      <c r="B45" s="10">
        <v>31585</v>
      </c>
      <c r="C45" t="s">
        <v>278</v>
      </c>
      <c r="D45">
        <v>400</v>
      </c>
      <c r="E45">
        <v>21534</v>
      </c>
      <c r="F45">
        <v>79060171</v>
      </c>
      <c r="G45" s="10">
        <v>45699</v>
      </c>
      <c r="H45">
        <v>701</v>
      </c>
      <c r="I45" t="s">
        <v>33</v>
      </c>
      <c r="J45" t="s">
        <v>50</v>
      </c>
      <c r="K45" t="s">
        <v>51</v>
      </c>
      <c r="L45">
        <v>900</v>
      </c>
      <c r="M45">
        <v>15</v>
      </c>
      <c r="N45">
        <v>6</v>
      </c>
      <c r="O45" t="s">
        <v>45</v>
      </c>
      <c r="P45" t="s">
        <v>72</v>
      </c>
      <c r="Q45" t="s">
        <v>73</v>
      </c>
      <c r="R45" t="s">
        <v>54</v>
      </c>
      <c r="S45">
        <v>1</v>
      </c>
      <c r="T45">
        <v>0</v>
      </c>
      <c r="U45">
        <v>49664700</v>
      </c>
      <c r="V45">
        <v>36650000</v>
      </c>
      <c r="W45">
        <v>36650000</v>
      </c>
      <c r="X45">
        <v>0</v>
      </c>
      <c r="Y45">
        <v>0</v>
      </c>
      <c r="Z45">
        <v>44606</v>
      </c>
      <c r="AA45" t="s">
        <v>279</v>
      </c>
      <c r="AB45" t="s">
        <v>70</v>
      </c>
      <c r="AC45" t="s">
        <v>85</v>
      </c>
      <c r="AD45">
        <v>0</v>
      </c>
      <c r="AE45" t="s">
        <v>280</v>
      </c>
    </row>
    <row r="46" spans="1:31" x14ac:dyDescent="0.3">
      <c r="A46" t="s">
        <v>198</v>
      </c>
      <c r="B46" s="10">
        <v>34455</v>
      </c>
      <c r="C46" t="s">
        <v>199</v>
      </c>
      <c r="D46">
        <v>420</v>
      </c>
      <c r="E46">
        <v>142983.42000000001</v>
      </c>
      <c r="F46">
        <v>67903286</v>
      </c>
      <c r="G46" s="10">
        <v>45224</v>
      </c>
      <c r="H46">
        <v>455</v>
      </c>
      <c r="I46" t="s">
        <v>33</v>
      </c>
      <c r="J46" t="s">
        <v>50</v>
      </c>
      <c r="K46" t="s">
        <v>57</v>
      </c>
      <c r="L46">
        <v>725</v>
      </c>
      <c r="M46">
        <v>60</v>
      </c>
      <c r="N46">
        <v>6</v>
      </c>
      <c r="O46" t="s">
        <v>66</v>
      </c>
      <c r="P46" t="s">
        <v>53</v>
      </c>
      <c r="Q46" t="s">
        <v>57</v>
      </c>
      <c r="R46" t="s">
        <v>57</v>
      </c>
      <c r="S46">
        <v>1</v>
      </c>
      <c r="T46">
        <f>H46*2.2</f>
        <v>1001.0000000000001</v>
      </c>
      <c r="U46">
        <v>956854100</v>
      </c>
      <c r="V46">
        <v>929200000</v>
      </c>
      <c r="W46">
        <v>939340000</v>
      </c>
      <c r="X46">
        <v>0</v>
      </c>
      <c r="Y46">
        <v>1015</v>
      </c>
      <c r="Z46">
        <v>4072700</v>
      </c>
      <c r="AA46" t="s">
        <v>200</v>
      </c>
      <c r="AB46" t="s">
        <v>40</v>
      </c>
      <c r="AC46" t="s">
        <v>63</v>
      </c>
      <c r="AD46">
        <v>1</v>
      </c>
      <c r="AE46" t="s">
        <v>201</v>
      </c>
    </row>
    <row r="47" spans="1:31" x14ac:dyDescent="0.3">
      <c r="A47" t="s">
        <v>168</v>
      </c>
      <c r="B47" s="10">
        <v>35659</v>
      </c>
      <c r="C47" t="s">
        <v>281</v>
      </c>
      <c r="E47">
        <v>0</v>
      </c>
      <c r="F47">
        <v>76754301</v>
      </c>
      <c r="G47" s="10"/>
      <c r="I47" t="s">
        <v>49</v>
      </c>
      <c r="J47" t="s">
        <v>50</v>
      </c>
      <c r="K47" t="s">
        <v>44</v>
      </c>
      <c r="L47">
        <v>0</v>
      </c>
      <c r="O47" t="s">
        <v>52</v>
      </c>
      <c r="P47" t="s">
        <v>72</v>
      </c>
      <c r="Q47" t="s">
        <v>62</v>
      </c>
      <c r="R47" t="s">
        <v>38</v>
      </c>
      <c r="X47">
        <v>0</v>
      </c>
      <c r="Y47">
        <v>0</v>
      </c>
      <c r="Z47">
        <v>0</v>
      </c>
      <c r="AA47" t="s">
        <v>282</v>
      </c>
      <c r="AB47" t="s">
        <v>61</v>
      </c>
      <c r="AC47" t="s">
        <v>96</v>
      </c>
      <c r="AD47">
        <v>0</v>
      </c>
      <c r="AE47" t="s">
        <v>283</v>
      </c>
    </row>
    <row r="48" spans="1:31" x14ac:dyDescent="0.3">
      <c r="A48" t="s">
        <v>202</v>
      </c>
      <c r="B48" s="10">
        <v>29110</v>
      </c>
      <c r="C48" t="s">
        <v>203</v>
      </c>
      <c r="D48">
        <v>500</v>
      </c>
      <c r="E48">
        <v>6456.46</v>
      </c>
      <c r="F48">
        <v>71003435</v>
      </c>
      <c r="G48" s="10">
        <v>45236</v>
      </c>
      <c r="H48">
        <v>943</v>
      </c>
      <c r="I48" t="s">
        <v>76</v>
      </c>
      <c r="J48" t="s">
        <v>43</v>
      </c>
      <c r="K48" t="s">
        <v>69</v>
      </c>
      <c r="L48">
        <v>600</v>
      </c>
      <c r="M48">
        <v>60</v>
      </c>
      <c r="N48">
        <v>6</v>
      </c>
      <c r="O48" t="s">
        <v>45</v>
      </c>
      <c r="P48" t="s">
        <v>57</v>
      </c>
      <c r="Q48" t="s">
        <v>47</v>
      </c>
      <c r="R48" t="s">
        <v>46</v>
      </c>
      <c r="S48">
        <v>1</v>
      </c>
      <c r="T48">
        <f>H48*2.3</f>
        <v>2168.8999999999996</v>
      </c>
      <c r="U48">
        <v>243998300</v>
      </c>
      <c r="V48">
        <v>197380000</v>
      </c>
      <c r="W48">
        <v>199210000</v>
      </c>
      <c r="X48">
        <v>0</v>
      </c>
      <c r="Y48">
        <v>182</v>
      </c>
      <c r="Z48">
        <v>4606500</v>
      </c>
      <c r="AA48" t="s">
        <v>204</v>
      </c>
      <c r="AB48" t="s">
        <v>74</v>
      </c>
      <c r="AC48" t="s">
        <v>71</v>
      </c>
      <c r="AD48">
        <v>1</v>
      </c>
      <c r="AE48" t="s">
        <v>205</v>
      </c>
    </row>
    <row r="49" spans="1:31" x14ac:dyDescent="0.3">
      <c r="A49" t="s">
        <v>284</v>
      </c>
      <c r="B49" s="10">
        <v>22671</v>
      </c>
      <c r="C49" t="s">
        <v>285</v>
      </c>
      <c r="D49">
        <v>1150</v>
      </c>
      <c r="E49">
        <v>36311.19</v>
      </c>
      <c r="F49">
        <v>58501524</v>
      </c>
      <c r="G49" s="10">
        <v>45678</v>
      </c>
      <c r="H49">
        <v>1383</v>
      </c>
      <c r="I49" t="s">
        <v>59</v>
      </c>
      <c r="J49" t="s">
        <v>43</v>
      </c>
      <c r="K49" t="s">
        <v>57</v>
      </c>
      <c r="L49">
        <v>11500000</v>
      </c>
      <c r="M49">
        <v>60</v>
      </c>
      <c r="N49">
        <v>6</v>
      </c>
      <c r="O49" t="s">
        <v>56</v>
      </c>
      <c r="P49" t="s">
        <v>72</v>
      </c>
      <c r="Q49" t="s">
        <v>79</v>
      </c>
      <c r="R49" t="s">
        <v>57</v>
      </c>
      <c r="S49">
        <v>1</v>
      </c>
      <c r="T49">
        <v>0</v>
      </c>
      <c r="U49">
        <v>1500000000</v>
      </c>
      <c r="V49">
        <v>211620000</v>
      </c>
      <c r="W49">
        <v>211620000</v>
      </c>
      <c r="X49">
        <v>0</v>
      </c>
      <c r="Y49">
        <v>0</v>
      </c>
      <c r="Z49">
        <v>211625600</v>
      </c>
      <c r="AA49" t="s">
        <v>286</v>
      </c>
      <c r="AB49" t="s">
        <v>61</v>
      </c>
      <c r="AC49" t="s">
        <v>67</v>
      </c>
      <c r="AD49">
        <v>0</v>
      </c>
      <c r="AE49" t="s">
        <v>287</v>
      </c>
    </row>
    <row r="50" spans="1:31" x14ac:dyDescent="0.3">
      <c r="A50" t="s">
        <v>159</v>
      </c>
      <c r="B50" s="10">
        <v>22299</v>
      </c>
      <c r="C50" t="s">
        <v>288</v>
      </c>
      <c r="D50">
        <v>750</v>
      </c>
      <c r="E50">
        <v>36541.360000000001</v>
      </c>
      <c r="F50">
        <v>20716014</v>
      </c>
      <c r="G50" s="10">
        <v>45714</v>
      </c>
      <c r="H50">
        <v>2542</v>
      </c>
      <c r="I50" t="s">
        <v>33</v>
      </c>
      <c r="J50" t="s">
        <v>43</v>
      </c>
      <c r="K50" t="s">
        <v>44</v>
      </c>
      <c r="L50">
        <v>900</v>
      </c>
      <c r="M50">
        <v>2503</v>
      </c>
      <c r="N50">
        <v>3</v>
      </c>
      <c r="O50" t="s">
        <v>52</v>
      </c>
      <c r="P50" t="s">
        <v>53</v>
      </c>
      <c r="Q50" t="s">
        <v>64</v>
      </c>
      <c r="R50" t="s">
        <v>78</v>
      </c>
      <c r="S50">
        <v>0</v>
      </c>
      <c r="T50">
        <v>0</v>
      </c>
      <c r="U50">
        <v>1524354</v>
      </c>
      <c r="V50">
        <v>0</v>
      </c>
      <c r="W50">
        <v>0</v>
      </c>
      <c r="X50">
        <v>0</v>
      </c>
      <c r="Y50">
        <v>0</v>
      </c>
      <c r="Z50">
        <v>0</v>
      </c>
      <c r="AA50" t="s">
        <v>289</v>
      </c>
      <c r="AB50" t="s">
        <v>40</v>
      </c>
      <c r="AC50" t="s">
        <v>99</v>
      </c>
      <c r="AD50">
        <v>0</v>
      </c>
      <c r="AE50" t="s">
        <v>290</v>
      </c>
    </row>
    <row r="51" spans="1:31" x14ac:dyDescent="0.3">
      <c r="A51" t="s">
        <v>245</v>
      </c>
      <c r="B51" s="10">
        <v>23874</v>
      </c>
      <c r="C51" t="s">
        <v>291</v>
      </c>
      <c r="D51">
        <v>600</v>
      </c>
      <c r="E51">
        <v>-50000</v>
      </c>
      <c r="F51">
        <v>31414723</v>
      </c>
      <c r="G51" s="10">
        <v>45680</v>
      </c>
      <c r="H51">
        <v>2000</v>
      </c>
      <c r="I51" t="s">
        <v>33</v>
      </c>
      <c r="J51" t="s">
        <v>50</v>
      </c>
      <c r="K51" t="s">
        <v>69</v>
      </c>
      <c r="L51">
        <v>725</v>
      </c>
      <c r="M51">
        <v>60</v>
      </c>
      <c r="N51">
        <v>6</v>
      </c>
      <c r="O51" t="s">
        <v>66</v>
      </c>
      <c r="P51" t="s">
        <v>53</v>
      </c>
      <c r="Q51" t="s">
        <v>62</v>
      </c>
      <c r="R51" t="s">
        <v>46</v>
      </c>
      <c r="S51">
        <v>0</v>
      </c>
      <c r="T51">
        <v>0</v>
      </c>
      <c r="U51">
        <v>158899646</v>
      </c>
      <c r="V51">
        <v>11430000</v>
      </c>
      <c r="W51">
        <v>114300</v>
      </c>
      <c r="X51">
        <v>0</v>
      </c>
      <c r="Y51">
        <v>0</v>
      </c>
      <c r="Z51">
        <v>0</v>
      </c>
      <c r="AA51" t="s">
        <v>292</v>
      </c>
      <c r="AB51" t="s">
        <v>74</v>
      </c>
      <c r="AC51" t="s">
        <v>110</v>
      </c>
      <c r="AD51">
        <v>0</v>
      </c>
      <c r="AE51" t="s">
        <v>293</v>
      </c>
    </row>
    <row r="52" spans="1:31" x14ac:dyDescent="0.3">
      <c r="A52" t="s">
        <v>0</v>
      </c>
      <c r="B52" t="s">
        <v>1</v>
      </c>
      <c r="C52" t="s">
        <v>2</v>
      </c>
      <c r="D52" t="s">
        <v>3</v>
      </c>
      <c r="E52" t="s">
        <v>4</v>
      </c>
      <c r="F52" t="s">
        <v>5</v>
      </c>
      <c r="G52" t="s">
        <v>6</v>
      </c>
      <c r="H52" t="s">
        <v>7</v>
      </c>
      <c r="I52" t="s">
        <v>8</v>
      </c>
      <c r="J52" t="s">
        <v>9</v>
      </c>
      <c r="K52" t="s">
        <v>10</v>
      </c>
      <c r="L52" t="s">
        <v>11</v>
      </c>
      <c r="M52" t="s">
        <v>12</v>
      </c>
      <c r="N52" t="s">
        <v>13</v>
      </c>
      <c r="O52" t="s">
        <v>14</v>
      </c>
      <c r="P52" t="s">
        <v>15</v>
      </c>
      <c r="Q52" t="s">
        <v>16</v>
      </c>
      <c r="R52" t="s">
        <v>17</v>
      </c>
      <c r="S52" t="s">
        <v>18</v>
      </c>
      <c r="T52" t="s">
        <v>19</v>
      </c>
      <c r="U52" t="s">
        <v>20</v>
      </c>
      <c r="V52" t="s">
        <v>21</v>
      </c>
      <c r="W52" t="s">
        <v>22</v>
      </c>
      <c r="X52" t="s">
        <v>23</v>
      </c>
      <c r="Y52" t="s">
        <v>24</v>
      </c>
      <c r="Z52" t="s">
        <v>25</v>
      </c>
      <c r="AA52" t="s">
        <v>26</v>
      </c>
      <c r="AB52" t="s">
        <v>27</v>
      </c>
      <c r="AC52" t="s">
        <v>28</v>
      </c>
      <c r="AD52" t="s">
        <v>29</v>
      </c>
      <c r="AE52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40BD-3C4E-431E-813A-A6EAFF738CA4}">
  <dimension ref="A1:AE52"/>
  <sheetViews>
    <sheetView zoomScaleNormal="100" workbookViewId="0">
      <selection activeCell="D2" sqref="D2:D51"/>
    </sheetView>
  </sheetViews>
  <sheetFormatPr defaultRowHeight="14.4" x14ac:dyDescent="0.3"/>
  <cols>
    <col min="2" max="2" width="11" bestFit="1" customWidth="1"/>
    <col min="4" max="4" width="9" bestFit="1" customWidth="1"/>
    <col min="5" max="5" width="12.44140625" bestFit="1" customWidth="1"/>
    <col min="6" max="6" width="9" bestFit="1" customWidth="1"/>
    <col min="7" max="7" width="12.6640625" customWidth="1"/>
    <col min="8" max="8" width="16.109375" bestFit="1" customWidth="1"/>
    <col min="12" max="12" width="9" bestFit="1" customWidth="1"/>
    <col min="13" max="14" width="9.109375" bestFit="1" customWidth="1"/>
    <col min="19" max="20" width="9" bestFit="1" customWidth="1"/>
    <col min="21" max="23" width="11.88671875" bestFit="1" customWidth="1"/>
    <col min="24" max="24" width="10.77734375" bestFit="1" customWidth="1"/>
    <col min="25" max="25" width="9" bestFit="1" customWidth="1"/>
    <col min="26" max="26" width="10.77734375" bestFit="1" customWidth="1"/>
  </cols>
  <sheetData>
    <row r="1" spans="1:31" x14ac:dyDescent="0.3">
      <c r="A1" s="1" t="s">
        <v>0</v>
      </c>
      <c r="B1" s="2" t="s">
        <v>1</v>
      </c>
      <c r="C1" s="1" t="s">
        <v>2</v>
      </c>
      <c r="D1" t="s">
        <v>3</v>
      </c>
      <c r="E1" t="s">
        <v>4</v>
      </c>
      <c r="F1" s="1" t="s">
        <v>5</v>
      </c>
      <c r="G1" s="2" t="s">
        <v>6</v>
      </c>
      <c r="H1" t="s">
        <v>7</v>
      </c>
      <c r="I1" s="1" t="s">
        <v>8</v>
      </c>
      <c r="J1" s="2" t="s">
        <v>9</v>
      </c>
      <c r="K1" s="1" t="s">
        <v>10</v>
      </c>
      <c r="L1" t="s">
        <v>11</v>
      </c>
      <c r="M1" t="s">
        <v>12</v>
      </c>
      <c r="N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s="1" t="s">
        <v>26</v>
      </c>
      <c r="AB1" s="1" t="s">
        <v>27</v>
      </c>
      <c r="AC1" s="1" t="s">
        <v>28</v>
      </c>
      <c r="AD1" t="s">
        <v>29</v>
      </c>
      <c r="AE1" s="1" t="s">
        <v>30</v>
      </c>
    </row>
    <row r="2" spans="1:31" x14ac:dyDescent="0.3">
      <c r="A2" s="1" t="s">
        <v>31</v>
      </c>
      <c r="B2" s="3">
        <v>35788</v>
      </c>
      <c r="C2" s="1" t="s">
        <v>32</v>
      </c>
      <c r="D2" s="4"/>
      <c r="E2">
        <v>22990.95</v>
      </c>
      <c r="F2" s="1">
        <v>65483968</v>
      </c>
      <c r="G2" s="3">
        <v>45235</v>
      </c>
      <c r="H2" s="9">
        <v>8900</v>
      </c>
      <c r="I2" s="1" t="s">
        <v>33</v>
      </c>
      <c r="J2" s="2" t="s">
        <v>50</v>
      </c>
      <c r="K2" s="1" t="s">
        <v>34</v>
      </c>
      <c r="L2">
        <v>1150</v>
      </c>
      <c r="M2">
        <v>60</v>
      </c>
      <c r="N2">
        <v>6</v>
      </c>
      <c r="O2" s="1" t="s">
        <v>35</v>
      </c>
      <c r="P2" s="1" t="s">
        <v>36</v>
      </c>
      <c r="Q2" s="1" t="s">
        <v>37</v>
      </c>
      <c r="R2" s="1" t="s">
        <v>38</v>
      </c>
      <c r="S2">
        <v>1</v>
      </c>
      <c r="T2">
        <f>H2*2</f>
        <v>17800</v>
      </c>
      <c r="U2">
        <v>370000000</v>
      </c>
      <c r="V2">
        <v>167980000</v>
      </c>
      <c r="W2">
        <v>180770000</v>
      </c>
      <c r="X2">
        <v>620000</v>
      </c>
      <c r="Y2">
        <v>1217</v>
      </c>
      <c r="Z2">
        <v>155192800</v>
      </c>
      <c r="AA2" s="1" t="s">
        <v>39</v>
      </c>
      <c r="AB2" s="1" t="s">
        <v>40</v>
      </c>
      <c r="AC2" s="1" t="s">
        <v>41</v>
      </c>
      <c r="AD2">
        <v>1</v>
      </c>
      <c r="AE2" s="1" t="s">
        <v>42</v>
      </c>
    </row>
    <row r="3" spans="1:31" x14ac:dyDescent="0.3">
      <c r="A3" s="1" t="s">
        <v>206</v>
      </c>
      <c r="B3" s="3">
        <v>29897</v>
      </c>
      <c r="C3" s="1" t="s">
        <v>207</v>
      </c>
      <c r="D3">
        <v>220</v>
      </c>
      <c r="E3">
        <v>126677.59</v>
      </c>
      <c r="F3" s="1">
        <v>72611278</v>
      </c>
      <c r="G3" s="3">
        <v>45721</v>
      </c>
      <c r="H3" s="9">
        <v>54379</v>
      </c>
      <c r="I3" s="1" t="s">
        <v>59</v>
      </c>
      <c r="J3" s="2" t="s">
        <v>43</v>
      </c>
      <c r="K3" s="1" t="s">
        <v>51</v>
      </c>
      <c r="L3">
        <v>1150</v>
      </c>
      <c r="M3">
        <v>60</v>
      </c>
      <c r="N3">
        <v>6</v>
      </c>
      <c r="O3" s="1" t="s">
        <v>57</v>
      </c>
      <c r="P3" s="1" t="s">
        <v>53</v>
      </c>
      <c r="Q3" s="1" t="s">
        <v>79</v>
      </c>
      <c r="R3" s="1" t="s">
        <v>78</v>
      </c>
      <c r="S3">
        <v>1</v>
      </c>
      <c r="T3">
        <v>0</v>
      </c>
      <c r="U3">
        <v>1792964600</v>
      </c>
      <c r="V3">
        <v>1759790000</v>
      </c>
      <c r="W3">
        <v>1767970000</v>
      </c>
      <c r="X3">
        <v>0</v>
      </c>
      <c r="Y3">
        <v>818</v>
      </c>
      <c r="Z3">
        <v>4460600</v>
      </c>
      <c r="AA3" s="1" t="s">
        <v>208</v>
      </c>
      <c r="AB3" s="1" t="s">
        <v>48</v>
      </c>
      <c r="AC3" s="1" t="s">
        <v>99</v>
      </c>
      <c r="AD3">
        <v>0</v>
      </c>
      <c r="AE3" s="1" t="s">
        <v>209</v>
      </c>
    </row>
    <row r="4" spans="1:31" x14ac:dyDescent="0.3">
      <c r="A4" s="1" t="s">
        <v>86</v>
      </c>
      <c r="B4" s="3">
        <v>25299</v>
      </c>
      <c r="C4" s="1" t="s">
        <v>87</v>
      </c>
      <c r="D4">
        <v>1150</v>
      </c>
      <c r="E4">
        <v>10099.33</v>
      </c>
      <c r="F4" s="1">
        <v>15208355</v>
      </c>
      <c r="G4" s="3">
        <v>45014</v>
      </c>
      <c r="H4" s="21">
        <v>3081</v>
      </c>
      <c r="I4" s="1" t="s">
        <v>76</v>
      </c>
      <c r="J4" s="2" t="s">
        <v>50</v>
      </c>
      <c r="K4" s="1" t="s">
        <v>69</v>
      </c>
      <c r="L4">
        <v>1150</v>
      </c>
      <c r="M4">
        <v>60</v>
      </c>
      <c r="N4">
        <v>3</v>
      </c>
      <c r="O4" s="1" t="s">
        <v>57</v>
      </c>
      <c r="P4" s="1" t="s">
        <v>72</v>
      </c>
      <c r="Q4" s="1" t="s">
        <v>37</v>
      </c>
      <c r="R4" s="1" t="s">
        <v>78</v>
      </c>
      <c r="S4">
        <v>1</v>
      </c>
      <c r="T4">
        <f>H4*2.5</f>
        <v>7702.5</v>
      </c>
      <c r="U4">
        <v>1050000000</v>
      </c>
      <c r="V4">
        <v>10990000</v>
      </c>
      <c r="W4">
        <v>21980000</v>
      </c>
      <c r="X4">
        <v>10993300</v>
      </c>
      <c r="Y4">
        <v>0</v>
      </c>
      <c r="Z4">
        <v>0</v>
      </c>
      <c r="AA4" s="1" t="s">
        <v>88</v>
      </c>
      <c r="AB4" s="1" t="s">
        <v>48</v>
      </c>
      <c r="AC4" s="1" t="s">
        <v>89</v>
      </c>
      <c r="AD4">
        <v>1</v>
      </c>
      <c r="AE4" s="1" t="s">
        <v>90</v>
      </c>
    </row>
    <row r="5" spans="1:31" x14ac:dyDescent="0.3">
      <c r="A5" s="1" t="s">
        <v>101</v>
      </c>
      <c r="B5" s="3">
        <v>37330</v>
      </c>
      <c r="C5" s="1" t="s">
        <v>102</v>
      </c>
      <c r="D5">
        <v>1150</v>
      </c>
      <c r="E5">
        <v>7774.15</v>
      </c>
      <c r="F5" s="1">
        <v>26990657</v>
      </c>
      <c r="G5" s="3">
        <v>44871</v>
      </c>
      <c r="H5" s="21">
        <v>621</v>
      </c>
      <c r="I5" s="1" t="s">
        <v>49</v>
      </c>
      <c r="J5" s="2" t="s">
        <v>50</v>
      </c>
      <c r="K5" s="1" t="s">
        <v>69</v>
      </c>
      <c r="L5">
        <v>1150</v>
      </c>
      <c r="M5">
        <v>60</v>
      </c>
      <c r="N5">
        <v>4</v>
      </c>
      <c r="O5" s="1" t="s">
        <v>66</v>
      </c>
      <c r="P5" s="1" t="s">
        <v>36</v>
      </c>
      <c r="Q5" s="1" t="s">
        <v>62</v>
      </c>
      <c r="R5" s="1" t="s">
        <v>54</v>
      </c>
      <c r="S5">
        <v>1</v>
      </c>
      <c r="T5">
        <f>H5*3</f>
        <v>1863</v>
      </c>
      <c r="U5">
        <v>800000000</v>
      </c>
      <c r="V5">
        <v>7740000</v>
      </c>
      <c r="W5">
        <v>15480000</v>
      </c>
      <c r="X5">
        <v>7741500</v>
      </c>
      <c r="Y5">
        <v>0</v>
      </c>
      <c r="Z5">
        <v>0</v>
      </c>
      <c r="AA5" s="1" t="s">
        <v>103</v>
      </c>
      <c r="AB5" s="1" t="s">
        <v>40</v>
      </c>
      <c r="AC5" s="1" t="s">
        <v>95</v>
      </c>
      <c r="AD5">
        <v>1</v>
      </c>
      <c r="AE5" s="1" t="s">
        <v>104</v>
      </c>
    </row>
    <row r="6" spans="1:31" x14ac:dyDescent="0.3">
      <c r="A6" s="1" t="s">
        <v>211</v>
      </c>
      <c r="B6" s="3">
        <v>29689</v>
      </c>
      <c r="C6" s="1" t="s">
        <v>212</v>
      </c>
      <c r="D6">
        <v>890</v>
      </c>
      <c r="E6">
        <v>13355.55</v>
      </c>
      <c r="F6" s="1">
        <v>96602491</v>
      </c>
      <c r="G6" s="3">
        <v>45697</v>
      </c>
      <c r="H6" s="21">
        <v>5775</v>
      </c>
      <c r="I6" s="1" t="s">
        <v>59</v>
      </c>
      <c r="J6" s="2" t="s">
        <v>50</v>
      </c>
      <c r="K6" s="1" t="s">
        <v>44</v>
      </c>
      <c r="L6">
        <v>850</v>
      </c>
      <c r="M6">
        <v>60</v>
      </c>
      <c r="N6">
        <v>6</v>
      </c>
      <c r="O6" s="1" t="s">
        <v>57</v>
      </c>
      <c r="P6" s="1" t="s">
        <v>36</v>
      </c>
      <c r="Q6" s="1" t="s">
        <v>64</v>
      </c>
      <c r="R6" s="1" t="s">
        <v>54</v>
      </c>
      <c r="S6">
        <v>1</v>
      </c>
      <c r="T6">
        <v>0</v>
      </c>
      <c r="U6">
        <v>700000000</v>
      </c>
      <c r="V6">
        <v>164840000</v>
      </c>
      <c r="W6">
        <v>165530000</v>
      </c>
      <c r="X6">
        <v>0</v>
      </c>
      <c r="Y6">
        <v>68</v>
      </c>
      <c r="Z6">
        <v>652200</v>
      </c>
      <c r="AA6" s="1" t="s">
        <v>213</v>
      </c>
      <c r="AB6" s="1" t="s">
        <v>74</v>
      </c>
      <c r="AC6" s="1" t="s">
        <v>98</v>
      </c>
      <c r="AD6">
        <v>0</v>
      </c>
      <c r="AE6" s="1" t="s">
        <v>214</v>
      </c>
    </row>
    <row r="7" spans="1:31" x14ac:dyDescent="0.3">
      <c r="A7" s="1" t="s">
        <v>210</v>
      </c>
      <c r="B7" s="3">
        <v>35679</v>
      </c>
      <c r="C7" s="1" t="s">
        <v>216</v>
      </c>
      <c r="D7">
        <v>775</v>
      </c>
      <c r="E7">
        <v>204318.84</v>
      </c>
      <c r="F7" s="1">
        <v>34799426</v>
      </c>
      <c r="G7" s="3">
        <v>45728</v>
      </c>
      <c r="H7" s="9">
        <v>9510</v>
      </c>
      <c r="I7" s="1" t="s">
        <v>33</v>
      </c>
      <c r="J7" s="2" t="s">
        <v>43</v>
      </c>
      <c r="K7" s="1" t="s">
        <v>51</v>
      </c>
      <c r="L7">
        <v>900</v>
      </c>
      <c r="M7">
        <v>60</v>
      </c>
      <c r="N7">
        <v>6</v>
      </c>
      <c r="O7" s="1" t="s">
        <v>45</v>
      </c>
      <c r="P7" s="1" t="s">
        <v>53</v>
      </c>
      <c r="Q7" s="1" t="s">
        <v>37</v>
      </c>
      <c r="R7" s="1" t="s">
        <v>38</v>
      </c>
      <c r="S7">
        <v>1</v>
      </c>
      <c r="T7">
        <v>0</v>
      </c>
      <c r="U7">
        <v>700000000</v>
      </c>
      <c r="V7">
        <v>148680000</v>
      </c>
      <c r="W7">
        <v>154640000</v>
      </c>
      <c r="X7">
        <v>0</v>
      </c>
      <c r="Y7">
        <v>596</v>
      </c>
      <c r="Z7">
        <v>14292300</v>
      </c>
      <c r="AA7" s="1" t="s">
        <v>217</v>
      </c>
      <c r="AB7" s="1" t="s">
        <v>74</v>
      </c>
      <c r="AC7" s="1" t="s">
        <v>63</v>
      </c>
      <c r="AD7">
        <v>0</v>
      </c>
      <c r="AE7" s="1" t="s">
        <v>218</v>
      </c>
    </row>
    <row r="8" spans="1:31" x14ac:dyDescent="0.3">
      <c r="A8" s="1" t="s">
        <v>105</v>
      </c>
      <c r="B8" s="3">
        <v>33766</v>
      </c>
      <c r="C8" s="1" t="s">
        <v>106</v>
      </c>
      <c r="D8">
        <v>1150</v>
      </c>
      <c r="E8">
        <v>1945.19</v>
      </c>
      <c r="F8" s="1">
        <v>85380185</v>
      </c>
      <c r="G8" s="3">
        <v>44649</v>
      </c>
      <c r="H8" s="9">
        <v>194</v>
      </c>
      <c r="I8" s="1" t="s">
        <v>59</v>
      </c>
      <c r="J8" s="2" t="s">
        <v>43</v>
      </c>
      <c r="K8" s="1" t="s">
        <v>51</v>
      </c>
      <c r="L8">
        <v>1150</v>
      </c>
      <c r="M8">
        <v>60</v>
      </c>
      <c r="N8">
        <v>2</v>
      </c>
      <c r="O8" s="1" t="s">
        <v>56</v>
      </c>
      <c r="P8" s="1" t="s">
        <v>36</v>
      </c>
      <c r="Q8" s="1" t="s">
        <v>73</v>
      </c>
      <c r="R8" s="1" t="s">
        <v>46</v>
      </c>
      <c r="S8">
        <v>1</v>
      </c>
      <c r="T8">
        <f>H8*2.8</f>
        <v>543.19999999999993</v>
      </c>
      <c r="U8">
        <v>10000</v>
      </c>
      <c r="V8">
        <v>5190000</v>
      </c>
      <c r="W8">
        <v>6470000</v>
      </c>
      <c r="X8">
        <v>1200000</v>
      </c>
      <c r="Y8">
        <v>8</v>
      </c>
      <c r="Z8">
        <v>3910100</v>
      </c>
      <c r="AA8" s="1" t="s">
        <v>107</v>
      </c>
      <c r="AB8" s="1" t="s">
        <v>58</v>
      </c>
      <c r="AC8" s="1" t="s">
        <v>41</v>
      </c>
      <c r="AD8">
        <v>1</v>
      </c>
      <c r="AE8" s="1" t="s">
        <v>108</v>
      </c>
    </row>
    <row r="9" spans="1:31" x14ac:dyDescent="0.3">
      <c r="A9" s="1" t="s">
        <v>175</v>
      </c>
      <c r="B9" s="3">
        <v>30850</v>
      </c>
      <c r="C9" s="1" t="s">
        <v>219</v>
      </c>
      <c r="D9">
        <v>1050</v>
      </c>
      <c r="E9">
        <v>167072.10999999999</v>
      </c>
      <c r="F9" s="1">
        <v>69962156</v>
      </c>
      <c r="G9" s="3">
        <v>45672</v>
      </c>
      <c r="H9" s="9">
        <v>1389</v>
      </c>
      <c r="I9" s="1" t="s">
        <v>76</v>
      </c>
      <c r="J9" s="2" t="s">
        <v>50</v>
      </c>
      <c r="K9" s="1" t="s">
        <v>44</v>
      </c>
      <c r="L9">
        <v>850</v>
      </c>
      <c r="M9">
        <v>12</v>
      </c>
      <c r="N9">
        <v>6</v>
      </c>
      <c r="O9" s="1" t="s">
        <v>66</v>
      </c>
      <c r="P9" s="1" t="s">
        <v>53</v>
      </c>
      <c r="Q9" s="1" t="s">
        <v>64</v>
      </c>
      <c r="R9" s="1" t="s">
        <v>54</v>
      </c>
      <c r="S9">
        <v>1</v>
      </c>
      <c r="T9">
        <v>0</v>
      </c>
      <c r="U9">
        <v>900000000</v>
      </c>
      <c r="V9">
        <v>793230000</v>
      </c>
      <c r="W9">
        <v>804760000</v>
      </c>
      <c r="X9">
        <v>5309800</v>
      </c>
      <c r="Y9">
        <v>622</v>
      </c>
      <c r="Z9">
        <v>5044500</v>
      </c>
      <c r="AA9" s="1" t="s">
        <v>220</v>
      </c>
      <c r="AB9" s="1" t="s">
        <v>48</v>
      </c>
      <c r="AC9" s="1" t="s">
        <v>92</v>
      </c>
      <c r="AD9">
        <v>0</v>
      </c>
      <c r="AE9" s="1" t="s">
        <v>221</v>
      </c>
    </row>
    <row r="10" spans="1:31" x14ac:dyDescent="0.3">
      <c r="A10" s="1" t="s">
        <v>112</v>
      </c>
      <c r="B10" s="3">
        <v>26171</v>
      </c>
      <c r="C10" s="1" t="s">
        <v>113</v>
      </c>
      <c r="D10">
        <v>1150</v>
      </c>
      <c r="E10">
        <v>1392.76</v>
      </c>
      <c r="F10" s="1">
        <v>50234506</v>
      </c>
      <c r="G10" s="3">
        <v>45027</v>
      </c>
      <c r="H10" s="9">
        <v>570</v>
      </c>
      <c r="I10" s="1" t="s">
        <v>59</v>
      </c>
      <c r="J10" s="2" t="s">
        <v>50</v>
      </c>
      <c r="K10" s="1" t="s">
        <v>80</v>
      </c>
      <c r="L10">
        <v>400</v>
      </c>
      <c r="M10">
        <v>60</v>
      </c>
      <c r="N10">
        <v>2</v>
      </c>
      <c r="O10" s="1" t="s">
        <v>57</v>
      </c>
      <c r="P10" s="1" t="s">
        <v>53</v>
      </c>
      <c r="Q10" s="1" t="s">
        <v>62</v>
      </c>
      <c r="R10" s="1" t="s">
        <v>54</v>
      </c>
      <c r="S10">
        <v>1</v>
      </c>
      <c r="T10">
        <f>H10*3</f>
        <v>1710</v>
      </c>
      <c r="U10">
        <v>110000000</v>
      </c>
      <c r="V10">
        <v>13920000</v>
      </c>
      <c r="W10">
        <v>27850000</v>
      </c>
      <c r="X10">
        <v>13927600</v>
      </c>
      <c r="Y10">
        <v>0</v>
      </c>
      <c r="Z10">
        <v>0</v>
      </c>
      <c r="AA10" s="1" t="s">
        <v>114</v>
      </c>
      <c r="AB10" s="1" t="s">
        <v>58</v>
      </c>
      <c r="AC10" s="1" t="s">
        <v>110</v>
      </c>
      <c r="AD10">
        <v>1</v>
      </c>
      <c r="AE10" s="1" t="s">
        <v>115</v>
      </c>
    </row>
    <row r="11" spans="1:31" x14ac:dyDescent="0.3">
      <c r="A11" s="1" t="s">
        <v>223</v>
      </c>
      <c r="B11" s="3">
        <v>34961</v>
      </c>
      <c r="C11" s="1" t="s">
        <v>224</v>
      </c>
      <c r="D11">
        <v>400</v>
      </c>
      <c r="E11">
        <v>23523.14</v>
      </c>
      <c r="F11" s="1">
        <v>25382187</v>
      </c>
      <c r="G11" s="3">
        <v>45685</v>
      </c>
      <c r="H11" s="9">
        <v>198</v>
      </c>
      <c r="I11" s="1" t="s">
        <v>49</v>
      </c>
      <c r="J11" s="2" t="s">
        <v>50</v>
      </c>
      <c r="K11" s="1" t="s">
        <v>44</v>
      </c>
      <c r="L11">
        <v>725</v>
      </c>
      <c r="M11">
        <v>60</v>
      </c>
      <c r="N11">
        <v>3</v>
      </c>
      <c r="O11" s="1" t="s">
        <v>45</v>
      </c>
      <c r="P11" s="1" t="s">
        <v>36</v>
      </c>
      <c r="Q11" s="1" t="s">
        <v>64</v>
      </c>
      <c r="R11" s="1" t="s">
        <v>54</v>
      </c>
      <c r="S11">
        <v>0</v>
      </c>
      <c r="T11">
        <v>0</v>
      </c>
      <c r="U11">
        <v>700000000</v>
      </c>
      <c r="V11">
        <v>164840000</v>
      </c>
      <c r="W11">
        <v>16553000</v>
      </c>
      <c r="X11">
        <v>0</v>
      </c>
      <c r="Y11">
        <v>0</v>
      </c>
      <c r="Z11">
        <v>0</v>
      </c>
      <c r="AA11" s="1" t="s">
        <v>225</v>
      </c>
      <c r="AB11" s="1" t="s">
        <v>58</v>
      </c>
      <c r="AC11" s="1" t="s">
        <v>91</v>
      </c>
      <c r="AD11">
        <v>0</v>
      </c>
      <c r="AE11" s="1" t="s">
        <v>226</v>
      </c>
    </row>
    <row r="12" spans="1:31" x14ac:dyDescent="0.3">
      <c r="A12" s="1" t="s">
        <v>119</v>
      </c>
      <c r="B12" s="3">
        <v>25430</v>
      </c>
      <c r="C12" s="1" t="s">
        <v>120</v>
      </c>
      <c r="D12">
        <v>1150</v>
      </c>
      <c r="E12">
        <v>1633.02</v>
      </c>
      <c r="F12" s="1">
        <v>86177322</v>
      </c>
      <c r="G12" s="3">
        <v>44775</v>
      </c>
      <c r="H12" s="9">
        <v>287</v>
      </c>
      <c r="I12" s="1" t="s">
        <v>59</v>
      </c>
      <c r="J12" s="2" t="s">
        <v>43</v>
      </c>
      <c r="K12" s="1" t="s">
        <v>80</v>
      </c>
      <c r="L12">
        <v>1150</v>
      </c>
      <c r="M12">
        <v>60</v>
      </c>
      <c r="N12">
        <v>3</v>
      </c>
      <c r="O12" s="1" t="s">
        <v>52</v>
      </c>
      <c r="P12" s="1" t="s">
        <v>53</v>
      </c>
      <c r="Q12" s="1" t="s">
        <v>60</v>
      </c>
      <c r="R12" s="1" t="s">
        <v>46</v>
      </c>
      <c r="S12">
        <v>1</v>
      </c>
      <c r="T12">
        <f>H12*2.4</f>
        <v>688.8</v>
      </c>
      <c r="U12">
        <v>124069900</v>
      </c>
      <c r="V12">
        <v>1330000</v>
      </c>
      <c r="W12">
        <v>2660000</v>
      </c>
      <c r="X12">
        <v>1330200</v>
      </c>
      <c r="Y12">
        <v>0</v>
      </c>
      <c r="Z12">
        <v>0</v>
      </c>
      <c r="AA12" s="1" t="s">
        <v>121</v>
      </c>
      <c r="AB12" s="1" t="s">
        <v>61</v>
      </c>
      <c r="AC12" s="1" t="s">
        <v>96</v>
      </c>
      <c r="AD12">
        <v>1</v>
      </c>
      <c r="AE12" s="1" t="s">
        <v>122</v>
      </c>
    </row>
    <row r="13" spans="1:31" x14ac:dyDescent="0.3">
      <c r="A13" s="1" t="s">
        <v>227</v>
      </c>
      <c r="B13" s="3">
        <v>32457</v>
      </c>
      <c r="C13" s="1" t="s">
        <v>228</v>
      </c>
      <c r="D13">
        <v>750</v>
      </c>
      <c r="E13">
        <v>35214.120000000003</v>
      </c>
      <c r="F13" s="1">
        <v>48986439</v>
      </c>
      <c r="G13" s="6" t="s">
        <v>294</v>
      </c>
      <c r="H13" s="9">
        <v>2000</v>
      </c>
      <c r="I13" s="1" t="s">
        <v>33</v>
      </c>
      <c r="J13" s="2" t="s">
        <v>50</v>
      </c>
      <c r="K13" s="1" t="s">
        <v>44</v>
      </c>
      <c r="L13">
        <v>1150</v>
      </c>
      <c r="M13">
        <v>60</v>
      </c>
      <c r="N13">
        <v>3</v>
      </c>
      <c r="O13" s="1" t="s">
        <v>56</v>
      </c>
      <c r="P13" s="1" t="s">
        <v>36</v>
      </c>
      <c r="Q13" s="1" t="s">
        <v>73</v>
      </c>
      <c r="R13" s="1" t="s">
        <v>57</v>
      </c>
      <c r="S13">
        <v>0</v>
      </c>
      <c r="T13">
        <v>0</v>
      </c>
      <c r="U13">
        <v>40480000</v>
      </c>
      <c r="V13">
        <v>32620000</v>
      </c>
      <c r="W13">
        <v>3393000</v>
      </c>
      <c r="X13">
        <v>0</v>
      </c>
      <c r="Y13">
        <v>0</v>
      </c>
      <c r="Z13">
        <v>0</v>
      </c>
      <c r="AA13" s="1" t="s">
        <v>229</v>
      </c>
      <c r="AB13" s="1" t="s">
        <v>58</v>
      </c>
      <c r="AC13" s="1" t="s">
        <v>67</v>
      </c>
      <c r="AD13">
        <v>0</v>
      </c>
      <c r="AE13" s="1" t="s">
        <v>230</v>
      </c>
    </row>
    <row r="14" spans="1:31" x14ac:dyDescent="0.3">
      <c r="A14" s="1" t="s">
        <v>176</v>
      </c>
      <c r="B14" s="3">
        <v>28735</v>
      </c>
      <c r="C14" s="1" t="s">
        <v>231</v>
      </c>
      <c r="D14">
        <v>650</v>
      </c>
      <c r="E14">
        <v>12457.32</v>
      </c>
      <c r="F14" s="1">
        <v>45265300</v>
      </c>
      <c r="G14" s="3">
        <v>45669</v>
      </c>
      <c r="H14" s="9">
        <v>4839</v>
      </c>
      <c r="I14" s="1" t="s">
        <v>59</v>
      </c>
      <c r="J14" s="2" t="s">
        <v>50</v>
      </c>
      <c r="K14" s="1" t="s">
        <v>57</v>
      </c>
      <c r="L14">
        <v>1150</v>
      </c>
      <c r="M14">
        <v>12</v>
      </c>
      <c r="N14">
        <v>2</v>
      </c>
      <c r="O14" s="1" t="s">
        <v>56</v>
      </c>
      <c r="P14" s="1" t="s">
        <v>57</v>
      </c>
      <c r="Q14" s="1" t="s">
        <v>79</v>
      </c>
      <c r="R14" s="1" t="s">
        <v>84</v>
      </c>
      <c r="S14">
        <v>0</v>
      </c>
      <c r="T14">
        <v>0</v>
      </c>
      <c r="U14">
        <v>40480000</v>
      </c>
      <c r="V14">
        <v>765950000</v>
      </c>
      <c r="W14">
        <v>78702000</v>
      </c>
      <c r="X14">
        <v>0</v>
      </c>
      <c r="Y14">
        <v>0</v>
      </c>
      <c r="Z14">
        <v>0</v>
      </c>
      <c r="AA14" s="1" t="s">
        <v>232</v>
      </c>
      <c r="AB14" s="1" t="s">
        <v>70</v>
      </c>
      <c r="AC14" s="1" t="s">
        <v>83</v>
      </c>
      <c r="AD14">
        <v>0</v>
      </c>
      <c r="AE14" s="1" t="s">
        <v>233</v>
      </c>
    </row>
    <row r="15" spans="1:31" x14ac:dyDescent="0.3">
      <c r="A15" s="1" t="s">
        <v>222</v>
      </c>
      <c r="B15" s="3">
        <v>26795</v>
      </c>
      <c r="C15" s="1" t="s">
        <v>234</v>
      </c>
      <c r="D15">
        <v>650</v>
      </c>
      <c r="E15">
        <v>16845.32</v>
      </c>
      <c r="F15" s="1">
        <v>20230202</v>
      </c>
      <c r="G15" s="3">
        <v>45717</v>
      </c>
      <c r="H15" s="9">
        <v>682</v>
      </c>
      <c r="I15" s="1" t="s">
        <v>33</v>
      </c>
      <c r="J15" s="2" t="s">
        <v>43</v>
      </c>
      <c r="K15" s="1" t="s">
        <v>80</v>
      </c>
      <c r="L15">
        <v>1150</v>
      </c>
      <c r="M15">
        <v>12</v>
      </c>
      <c r="N15">
        <v>6</v>
      </c>
      <c r="O15" s="1" t="s">
        <v>56</v>
      </c>
      <c r="P15" s="1" t="s">
        <v>36</v>
      </c>
      <c r="Q15" s="1" t="s">
        <v>37</v>
      </c>
      <c r="R15" s="1" t="s">
        <v>38</v>
      </c>
      <c r="S15">
        <v>1</v>
      </c>
      <c r="T15">
        <v>0</v>
      </c>
      <c r="U15">
        <v>49950600</v>
      </c>
      <c r="V15">
        <v>33970000</v>
      </c>
      <c r="W15">
        <v>339700</v>
      </c>
      <c r="X15">
        <v>0</v>
      </c>
      <c r="Y15">
        <v>0</v>
      </c>
      <c r="Z15">
        <v>0</v>
      </c>
      <c r="AA15" s="1" t="s">
        <v>235</v>
      </c>
      <c r="AB15" s="1" t="s">
        <v>70</v>
      </c>
      <c r="AC15" s="1" t="s">
        <v>91</v>
      </c>
      <c r="AD15">
        <v>0</v>
      </c>
      <c r="AE15" s="1" t="s">
        <v>236</v>
      </c>
    </row>
    <row r="16" spans="1:31" x14ac:dyDescent="0.3">
      <c r="A16" s="1" t="s">
        <v>125</v>
      </c>
      <c r="B16" s="3">
        <v>26831</v>
      </c>
      <c r="C16" s="1" t="s">
        <v>126</v>
      </c>
      <c r="D16">
        <v>1150</v>
      </c>
      <c r="E16">
        <v>201808.44</v>
      </c>
      <c r="F16" s="1">
        <v>70948893</v>
      </c>
      <c r="G16" s="3">
        <v>45041</v>
      </c>
      <c r="H16" s="9">
        <v>2018</v>
      </c>
      <c r="I16" s="1" t="s">
        <v>33</v>
      </c>
      <c r="J16" s="2" t="s">
        <v>43</v>
      </c>
      <c r="K16" s="1" t="s">
        <v>80</v>
      </c>
      <c r="L16">
        <v>1150</v>
      </c>
      <c r="M16">
        <v>60</v>
      </c>
      <c r="N16">
        <v>3</v>
      </c>
      <c r="O16" s="1" t="s">
        <v>35</v>
      </c>
      <c r="P16" s="1" t="s">
        <v>57</v>
      </c>
      <c r="Q16" s="1" t="s">
        <v>60</v>
      </c>
      <c r="R16" s="1" t="s">
        <v>38</v>
      </c>
      <c r="S16">
        <v>1</v>
      </c>
      <c r="T16">
        <f>H16*2.1</f>
        <v>4237.8</v>
      </c>
      <c r="U16">
        <v>900000000</v>
      </c>
      <c r="V16">
        <v>1000890000</v>
      </c>
      <c r="W16">
        <v>1047500000</v>
      </c>
      <c r="X16">
        <v>46610000</v>
      </c>
      <c r="Y16">
        <v>0</v>
      </c>
      <c r="Z16">
        <v>954280100</v>
      </c>
      <c r="AA16" s="1" t="s">
        <v>127</v>
      </c>
      <c r="AB16" s="1" t="s">
        <v>40</v>
      </c>
      <c r="AC16" s="1" t="s">
        <v>111</v>
      </c>
      <c r="AD16">
        <v>1</v>
      </c>
      <c r="AE16" s="1" t="s">
        <v>128</v>
      </c>
    </row>
    <row r="17" spans="1:31" x14ac:dyDescent="0.3">
      <c r="A17" s="1" t="s">
        <v>238</v>
      </c>
      <c r="B17" s="3">
        <v>35660</v>
      </c>
      <c r="C17" s="1" t="s">
        <v>239</v>
      </c>
      <c r="D17">
        <v>500</v>
      </c>
      <c r="E17">
        <v>24328.32</v>
      </c>
      <c r="F17" s="1">
        <v>72860689</v>
      </c>
      <c r="G17" s="3">
        <v>45707</v>
      </c>
      <c r="H17" s="9">
        <v>3285</v>
      </c>
      <c r="I17" s="1" t="s">
        <v>76</v>
      </c>
      <c r="J17" s="2" t="s">
        <v>50</v>
      </c>
      <c r="K17" s="1" t="s">
        <v>57</v>
      </c>
      <c r="L17">
        <v>900</v>
      </c>
      <c r="M17">
        <v>60</v>
      </c>
      <c r="N17">
        <v>6</v>
      </c>
      <c r="O17" s="1" t="s">
        <v>57</v>
      </c>
      <c r="P17" s="1" t="s">
        <v>36</v>
      </c>
      <c r="Q17" s="1" t="s">
        <v>62</v>
      </c>
      <c r="R17" s="1" t="s">
        <v>46</v>
      </c>
      <c r="S17" s="4">
        <v>18</v>
      </c>
      <c r="T17">
        <v>0</v>
      </c>
      <c r="U17">
        <v>220000000</v>
      </c>
      <c r="V17">
        <v>147080000</v>
      </c>
      <c r="W17">
        <v>1470800</v>
      </c>
      <c r="X17">
        <v>0</v>
      </c>
      <c r="Y17">
        <v>0</v>
      </c>
      <c r="Z17">
        <v>0</v>
      </c>
      <c r="AA17" s="1" t="s">
        <v>240</v>
      </c>
      <c r="AB17" s="1" t="s">
        <v>61</v>
      </c>
      <c r="AC17" s="1" t="s">
        <v>77</v>
      </c>
      <c r="AD17">
        <v>0</v>
      </c>
      <c r="AE17" s="1" t="s">
        <v>241</v>
      </c>
    </row>
    <row r="18" spans="1:31" x14ac:dyDescent="0.3">
      <c r="A18" s="1" t="s">
        <v>130</v>
      </c>
      <c r="B18" s="3">
        <v>24971</v>
      </c>
      <c r="C18" s="1" t="s">
        <v>131</v>
      </c>
      <c r="D18">
        <v>1150</v>
      </c>
      <c r="E18">
        <v>7911.54</v>
      </c>
      <c r="F18" s="1">
        <v>92725721</v>
      </c>
      <c r="G18" s="3">
        <v>44572</v>
      </c>
      <c r="H18" s="9">
        <v>1868</v>
      </c>
      <c r="I18" s="1" t="s">
        <v>59</v>
      </c>
      <c r="J18" s="2" t="s">
        <v>43</v>
      </c>
      <c r="K18" s="1" t="s">
        <v>80</v>
      </c>
      <c r="L18">
        <v>1150</v>
      </c>
      <c r="M18">
        <v>60</v>
      </c>
      <c r="N18">
        <v>4</v>
      </c>
      <c r="O18" s="1" t="s">
        <v>56</v>
      </c>
      <c r="P18" s="1" t="s">
        <v>72</v>
      </c>
      <c r="Q18" s="1" t="s">
        <v>60</v>
      </c>
      <c r="R18" s="1" t="s">
        <v>46</v>
      </c>
      <c r="S18">
        <v>1</v>
      </c>
      <c r="T18">
        <f>H18*2.5</f>
        <v>4670</v>
      </c>
      <c r="U18">
        <v>250000000</v>
      </c>
      <c r="V18">
        <v>7110000</v>
      </c>
      <c r="W18">
        <v>14230000</v>
      </c>
      <c r="X18">
        <v>7115400</v>
      </c>
      <c r="Y18">
        <v>0</v>
      </c>
      <c r="Z18">
        <v>0</v>
      </c>
      <c r="AA18" s="1" t="s">
        <v>132</v>
      </c>
      <c r="AB18" s="1" t="s">
        <v>40</v>
      </c>
      <c r="AC18" s="1" t="s">
        <v>111</v>
      </c>
      <c r="AD18">
        <v>1</v>
      </c>
      <c r="AE18" s="1" t="s">
        <v>133</v>
      </c>
    </row>
    <row r="19" spans="1:31" x14ac:dyDescent="0.3">
      <c r="A19" s="1" t="s">
        <v>134</v>
      </c>
      <c r="B19" s="3">
        <v>22385</v>
      </c>
      <c r="C19" s="1" t="s">
        <v>135</v>
      </c>
      <c r="D19">
        <v>825</v>
      </c>
      <c r="E19">
        <v>111213.71</v>
      </c>
      <c r="F19" s="1">
        <v>21631678</v>
      </c>
      <c r="G19" s="3">
        <v>45230</v>
      </c>
      <c r="H19" s="9">
        <v>6819</v>
      </c>
      <c r="I19" s="1" t="s">
        <v>76</v>
      </c>
      <c r="J19" s="2" t="s">
        <v>50</v>
      </c>
      <c r="K19" s="1" t="s">
        <v>57</v>
      </c>
      <c r="L19">
        <v>400</v>
      </c>
      <c r="M19">
        <v>12</v>
      </c>
      <c r="N19">
        <v>6</v>
      </c>
      <c r="O19" s="1" t="s">
        <v>45</v>
      </c>
      <c r="P19" s="1" t="s">
        <v>72</v>
      </c>
      <c r="Q19" s="1" t="s">
        <v>57</v>
      </c>
      <c r="R19" s="1" t="s">
        <v>38</v>
      </c>
      <c r="S19">
        <v>1</v>
      </c>
      <c r="T19">
        <f>H19*2.6</f>
        <v>17729.400000000001</v>
      </c>
      <c r="U19">
        <v>60857100</v>
      </c>
      <c r="V19">
        <v>33470000</v>
      </c>
      <c r="W19">
        <v>34310000</v>
      </c>
      <c r="X19">
        <v>0</v>
      </c>
      <c r="Y19">
        <v>84</v>
      </c>
      <c r="Z19">
        <v>8086500</v>
      </c>
      <c r="AA19" s="1" t="s">
        <v>136</v>
      </c>
      <c r="AB19" s="1" t="s">
        <v>74</v>
      </c>
      <c r="AC19" s="1" t="s">
        <v>118</v>
      </c>
      <c r="AD19">
        <v>1</v>
      </c>
      <c r="AE19" s="1" t="s">
        <v>137</v>
      </c>
    </row>
    <row r="20" spans="1:31" x14ac:dyDescent="0.3">
      <c r="A20" s="1" t="s">
        <v>148</v>
      </c>
      <c r="B20" s="3">
        <v>30186</v>
      </c>
      <c r="C20" s="1" t="s">
        <v>242</v>
      </c>
      <c r="D20">
        <v>450</v>
      </c>
      <c r="E20">
        <v>22222.22</v>
      </c>
      <c r="F20" s="1">
        <v>73466996</v>
      </c>
      <c r="G20" s="3">
        <v>45705</v>
      </c>
      <c r="H20" s="9">
        <v>160</v>
      </c>
      <c r="I20" s="1" t="s">
        <v>59</v>
      </c>
      <c r="J20" s="2" t="s">
        <v>50</v>
      </c>
      <c r="K20" s="1" t="s">
        <v>34</v>
      </c>
      <c r="L20">
        <v>850</v>
      </c>
      <c r="M20">
        <v>12</v>
      </c>
      <c r="N20">
        <v>2</v>
      </c>
      <c r="O20" s="1" t="s">
        <v>52</v>
      </c>
      <c r="P20" s="1" t="s">
        <v>72</v>
      </c>
      <c r="Q20" s="1" t="s">
        <v>62</v>
      </c>
      <c r="R20" s="1" t="s">
        <v>46</v>
      </c>
      <c r="S20">
        <v>0</v>
      </c>
      <c r="T20">
        <v>0</v>
      </c>
      <c r="U20">
        <v>527251200</v>
      </c>
      <c r="V20">
        <v>241680000</v>
      </c>
      <c r="W20">
        <v>294080</v>
      </c>
      <c r="X20">
        <v>0</v>
      </c>
      <c r="Y20">
        <v>0</v>
      </c>
      <c r="Z20">
        <v>0</v>
      </c>
      <c r="AA20" s="1" t="s">
        <v>243</v>
      </c>
      <c r="AB20" s="1" t="s">
        <v>48</v>
      </c>
      <c r="AC20" s="1" t="s">
        <v>81</v>
      </c>
      <c r="AD20">
        <v>0</v>
      </c>
      <c r="AE20" s="1" t="s">
        <v>244</v>
      </c>
    </row>
    <row r="21" spans="1:31" x14ac:dyDescent="0.3">
      <c r="A21" s="1" t="s">
        <v>116</v>
      </c>
      <c r="B21" s="3">
        <v>34895</v>
      </c>
      <c r="C21" s="1" t="s">
        <v>139</v>
      </c>
      <c r="D21">
        <v>1150</v>
      </c>
      <c r="E21">
        <v>1919.41</v>
      </c>
      <c r="F21" s="1">
        <v>81709431</v>
      </c>
      <c r="G21" s="3">
        <v>44777</v>
      </c>
      <c r="H21" s="9">
        <v>1272</v>
      </c>
      <c r="I21" s="1" t="s">
        <v>49</v>
      </c>
      <c r="J21" s="2" t="s">
        <v>43</v>
      </c>
      <c r="K21" s="1" t="s">
        <v>69</v>
      </c>
      <c r="L21">
        <v>1150</v>
      </c>
      <c r="M21">
        <v>60</v>
      </c>
      <c r="N21">
        <v>3</v>
      </c>
      <c r="O21" s="1" t="s">
        <v>66</v>
      </c>
      <c r="P21" s="1" t="s">
        <v>57</v>
      </c>
      <c r="Q21" s="1" t="s">
        <v>37</v>
      </c>
      <c r="R21" s="1" t="s">
        <v>57</v>
      </c>
      <c r="S21">
        <v>1</v>
      </c>
      <c r="T21">
        <f>H21*2.7</f>
        <v>3434.4</v>
      </c>
      <c r="U21">
        <v>3000000000</v>
      </c>
      <c r="V21">
        <v>50250000</v>
      </c>
      <c r="W21">
        <v>69440000</v>
      </c>
      <c r="X21">
        <v>19194100</v>
      </c>
      <c r="Y21">
        <v>0</v>
      </c>
      <c r="Z21">
        <v>0</v>
      </c>
      <c r="AA21" s="1" t="s">
        <v>140</v>
      </c>
      <c r="AB21" s="1" t="s">
        <v>58</v>
      </c>
      <c r="AC21" s="1" t="s">
        <v>65</v>
      </c>
      <c r="AD21">
        <v>1</v>
      </c>
      <c r="AE21" s="1" t="s">
        <v>141</v>
      </c>
    </row>
    <row r="22" spans="1:31" x14ac:dyDescent="0.3">
      <c r="A22" s="1" t="s">
        <v>215</v>
      </c>
      <c r="B22" s="3">
        <v>33683</v>
      </c>
      <c r="C22" s="1" t="s">
        <v>246</v>
      </c>
      <c r="D22">
        <v>500</v>
      </c>
      <c r="E22">
        <v>13534.63</v>
      </c>
      <c r="F22" s="1">
        <v>49569620</v>
      </c>
      <c r="G22" s="3">
        <v>45668</v>
      </c>
      <c r="H22" s="9">
        <v>673</v>
      </c>
      <c r="I22" s="1" t="s">
        <v>59</v>
      </c>
      <c r="J22" s="2" t="s">
        <v>50</v>
      </c>
      <c r="K22" s="1" t="s">
        <v>69</v>
      </c>
      <c r="L22">
        <v>725</v>
      </c>
      <c r="M22">
        <v>60</v>
      </c>
      <c r="N22">
        <v>3</v>
      </c>
      <c r="O22" s="1" t="s">
        <v>45</v>
      </c>
      <c r="P22" s="1" t="s">
        <v>36</v>
      </c>
      <c r="Q22" s="1" t="s">
        <v>62</v>
      </c>
      <c r="R22" s="1" t="s">
        <v>84</v>
      </c>
      <c r="S22">
        <v>0</v>
      </c>
      <c r="T22">
        <v>0</v>
      </c>
      <c r="U22">
        <v>700000000</v>
      </c>
      <c r="V22">
        <v>32620000</v>
      </c>
      <c r="W22">
        <v>3393000</v>
      </c>
      <c r="X22">
        <v>0</v>
      </c>
      <c r="Y22">
        <v>0</v>
      </c>
      <c r="Z22">
        <v>0</v>
      </c>
      <c r="AA22" s="1" t="s">
        <v>247</v>
      </c>
      <c r="AB22" s="1" t="s">
        <v>58</v>
      </c>
      <c r="AC22" s="1" t="s">
        <v>110</v>
      </c>
      <c r="AD22">
        <v>0</v>
      </c>
      <c r="AE22" s="1" t="s">
        <v>248</v>
      </c>
    </row>
    <row r="23" spans="1:31" x14ac:dyDescent="0.3">
      <c r="A23" s="1" t="s">
        <v>125</v>
      </c>
      <c r="B23" s="3">
        <v>30389</v>
      </c>
      <c r="C23" s="1" t="s">
        <v>142</v>
      </c>
      <c r="D23">
        <v>1150</v>
      </c>
      <c r="E23">
        <v>56445.21</v>
      </c>
      <c r="F23" s="1">
        <v>69357534</v>
      </c>
      <c r="G23" s="3">
        <v>45275</v>
      </c>
      <c r="H23" s="4">
        <v>3015510200</v>
      </c>
      <c r="I23" s="1" t="s">
        <v>76</v>
      </c>
      <c r="J23" s="2" t="s">
        <v>50</v>
      </c>
      <c r="K23" s="1" t="s">
        <v>69</v>
      </c>
      <c r="L23">
        <v>1150</v>
      </c>
      <c r="M23">
        <v>60</v>
      </c>
      <c r="N23">
        <v>3</v>
      </c>
      <c r="O23" s="1" t="s">
        <v>66</v>
      </c>
      <c r="P23" s="1" t="s">
        <v>72</v>
      </c>
      <c r="Q23" s="1" t="s">
        <v>73</v>
      </c>
      <c r="R23" s="1" t="s">
        <v>84</v>
      </c>
      <c r="S23">
        <v>1</v>
      </c>
      <c r="T23">
        <v>2315</v>
      </c>
      <c r="U23">
        <v>2000000000</v>
      </c>
      <c r="V23">
        <v>203140000</v>
      </c>
      <c r="W23">
        <v>406280000</v>
      </c>
      <c r="X23">
        <v>203142100</v>
      </c>
      <c r="Y23">
        <v>0</v>
      </c>
      <c r="Z23">
        <v>0</v>
      </c>
      <c r="AA23" s="1" t="s">
        <v>143</v>
      </c>
      <c r="AB23" s="1" t="s">
        <v>58</v>
      </c>
      <c r="AC23" s="1" t="s">
        <v>94</v>
      </c>
      <c r="AD23">
        <v>1</v>
      </c>
      <c r="AE23" s="1" t="s">
        <v>144</v>
      </c>
    </row>
    <row r="24" spans="1:31" x14ac:dyDescent="0.3">
      <c r="A24" s="7" t="s">
        <v>249</v>
      </c>
      <c r="B24" s="8">
        <v>38706</v>
      </c>
      <c r="C24" s="7" t="s">
        <v>250</v>
      </c>
      <c r="D24" s="7"/>
      <c r="E24" s="7"/>
      <c r="F24" s="7">
        <v>50244439</v>
      </c>
      <c r="G24" s="8"/>
      <c r="H24" s="7"/>
      <c r="I24" s="7" t="s">
        <v>33</v>
      </c>
      <c r="J24" s="7" t="s">
        <v>43</v>
      </c>
      <c r="K24" s="7" t="s">
        <v>57</v>
      </c>
      <c r="L24" s="7">
        <v>0</v>
      </c>
      <c r="M24" s="7"/>
      <c r="N24" s="7"/>
      <c r="O24" s="7" t="s">
        <v>35</v>
      </c>
      <c r="P24" s="7"/>
      <c r="Q24" s="7" t="s">
        <v>60</v>
      </c>
      <c r="R24" s="7" t="s">
        <v>54</v>
      </c>
      <c r="S24" s="7"/>
      <c r="T24" s="7"/>
      <c r="U24" s="7"/>
      <c r="W24">
        <v>9393400</v>
      </c>
      <c r="X24" s="7">
        <v>0</v>
      </c>
      <c r="Y24" s="7"/>
      <c r="Z24" s="7">
        <v>0</v>
      </c>
      <c r="AA24" s="7"/>
      <c r="AB24" s="7" t="s">
        <v>40</v>
      </c>
      <c r="AC24" s="7" t="s">
        <v>98</v>
      </c>
      <c r="AD24" s="7">
        <v>0</v>
      </c>
      <c r="AE24" s="7" t="s">
        <v>251</v>
      </c>
    </row>
    <row r="25" spans="1:31" x14ac:dyDescent="0.3">
      <c r="A25" s="1" t="s">
        <v>129</v>
      </c>
      <c r="B25" s="3">
        <v>22446</v>
      </c>
      <c r="C25" s="1" t="s">
        <v>145</v>
      </c>
      <c r="D25">
        <v>1150</v>
      </c>
      <c r="E25">
        <v>21278.86</v>
      </c>
      <c r="F25" s="1">
        <v>56858882</v>
      </c>
      <c r="G25" s="3">
        <v>44834</v>
      </c>
      <c r="H25" s="9">
        <v>3200</v>
      </c>
      <c r="I25" s="1" t="s">
        <v>59</v>
      </c>
      <c r="J25" s="2" t="s">
        <v>43</v>
      </c>
      <c r="K25" s="1" t="s">
        <v>44</v>
      </c>
      <c r="L25">
        <v>1150</v>
      </c>
      <c r="M25">
        <v>60</v>
      </c>
      <c r="N25">
        <v>4</v>
      </c>
      <c r="O25" s="1" t="s">
        <v>66</v>
      </c>
      <c r="P25" s="1" t="s">
        <v>57</v>
      </c>
      <c r="Q25" s="1" t="s">
        <v>57</v>
      </c>
      <c r="R25" s="1" t="s">
        <v>46</v>
      </c>
      <c r="S25">
        <v>1</v>
      </c>
      <c r="T25">
        <f>H25*2.5</f>
        <v>8000</v>
      </c>
      <c r="U25">
        <v>60000000</v>
      </c>
      <c r="V25">
        <v>79490000</v>
      </c>
      <c r="W25">
        <v>82540000</v>
      </c>
      <c r="X25">
        <v>3047100</v>
      </c>
      <c r="Y25">
        <v>0</v>
      </c>
      <c r="Z25">
        <v>76449700</v>
      </c>
      <c r="AA25" s="1" t="s">
        <v>146</v>
      </c>
      <c r="AB25" s="1" t="s">
        <v>48</v>
      </c>
      <c r="AC25" s="1" t="s">
        <v>93</v>
      </c>
      <c r="AD25">
        <v>1</v>
      </c>
      <c r="AE25" s="1" t="s">
        <v>147</v>
      </c>
    </row>
    <row r="26" spans="1:31" x14ac:dyDescent="0.3">
      <c r="A26" s="1" t="s">
        <v>150</v>
      </c>
      <c r="B26" s="3">
        <v>22348</v>
      </c>
      <c r="C26" s="1" t="s">
        <v>151</v>
      </c>
      <c r="D26">
        <v>1350</v>
      </c>
      <c r="E26">
        <v>11317.79</v>
      </c>
      <c r="F26" s="1">
        <v>59648498</v>
      </c>
      <c r="G26" s="5">
        <v>56187</v>
      </c>
      <c r="H26" s="9">
        <v>675</v>
      </c>
      <c r="I26" s="1" t="s">
        <v>49</v>
      </c>
      <c r="J26" s="2" t="s">
        <v>43</v>
      </c>
      <c r="K26" s="1" t="s">
        <v>44</v>
      </c>
      <c r="L26">
        <v>900</v>
      </c>
      <c r="M26">
        <v>60</v>
      </c>
      <c r="N26">
        <v>4</v>
      </c>
      <c r="O26" s="1" t="s">
        <v>45</v>
      </c>
      <c r="P26" s="1" t="s">
        <v>72</v>
      </c>
      <c r="Q26" s="1" t="s">
        <v>73</v>
      </c>
      <c r="R26" s="1" t="s">
        <v>54</v>
      </c>
      <c r="S26">
        <v>1</v>
      </c>
      <c r="T26">
        <f>H26*2.6</f>
        <v>1755</v>
      </c>
      <c r="U26">
        <v>375000000</v>
      </c>
      <c r="V26">
        <v>241680000</v>
      </c>
      <c r="W26">
        <v>294080000</v>
      </c>
      <c r="X26">
        <v>546500</v>
      </c>
      <c r="Y26">
        <v>5185</v>
      </c>
      <c r="Z26">
        <v>0</v>
      </c>
      <c r="AA26" s="1" t="s">
        <v>152</v>
      </c>
      <c r="AB26" s="1" t="s">
        <v>58</v>
      </c>
      <c r="AC26" s="1" t="s">
        <v>100</v>
      </c>
      <c r="AD26">
        <v>1</v>
      </c>
      <c r="AE26" s="1" t="s">
        <v>153</v>
      </c>
    </row>
    <row r="27" spans="1:31" x14ac:dyDescent="0.3">
      <c r="A27" s="1" t="s">
        <v>154</v>
      </c>
      <c r="B27" s="3">
        <v>26958</v>
      </c>
      <c r="C27" s="1" t="s">
        <v>155</v>
      </c>
      <c r="D27">
        <v>1150</v>
      </c>
      <c r="E27">
        <v>107487.83</v>
      </c>
      <c r="F27" s="1">
        <v>71833240</v>
      </c>
      <c r="G27" s="3">
        <v>45290</v>
      </c>
      <c r="H27" s="9">
        <v>4416</v>
      </c>
      <c r="I27" s="1" t="s">
        <v>49</v>
      </c>
      <c r="J27" s="2" t="s">
        <v>50</v>
      </c>
      <c r="K27" s="1" t="s">
        <v>80</v>
      </c>
      <c r="L27">
        <v>1150</v>
      </c>
      <c r="M27">
        <v>60</v>
      </c>
      <c r="N27">
        <v>2</v>
      </c>
      <c r="O27" s="1" t="s">
        <v>45</v>
      </c>
      <c r="P27" s="1" t="s">
        <v>57</v>
      </c>
      <c r="Q27" s="1" t="s">
        <v>62</v>
      </c>
      <c r="R27" s="1" t="s">
        <v>57</v>
      </c>
      <c r="S27">
        <v>1</v>
      </c>
      <c r="T27">
        <f>H27*2.1</f>
        <v>9273.6</v>
      </c>
      <c r="U27">
        <v>552000000</v>
      </c>
      <c r="V27">
        <v>553130000</v>
      </c>
      <c r="W27">
        <v>994730000</v>
      </c>
      <c r="X27">
        <v>441600000</v>
      </c>
      <c r="Y27">
        <v>0</v>
      </c>
      <c r="Z27">
        <v>111531600</v>
      </c>
      <c r="AA27" s="1" t="s">
        <v>156</v>
      </c>
      <c r="AB27" s="1" t="s">
        <v>48</v>
      </c>
      <c r="AC27" s="1" t="s">
        <v>55</v>
      </c>
      <c r="AD27">
        <v>1</v>
      </c>
      <c r="AE27" s="1" t="s">
        <v>157</v>
      </c>
    </row>
    <row r="28" spans="1:31" x14ac:dyDescent="0.3">
      <c r="A28" s="1" t="s">
        <v>252</v>
      </c>
      <c r="B28" s="3">
        <v>33195</v>
      </c>
      <c r="C28" s="1" t="s">
        <v>253</v>
      </c>
      <c r="D28">
        <v>700</v>
      </c>
      <c r="E28">
        <v>17854.36</v>
      </c>
      <c r="F28" s="1">
        <v>93243102</v>
      </c>
      <c r="G28" s="3">
        <v>45710</v>
      </c>
      <c r="H28" s="9">
        <v>300</v>
      </c>
      <c r="I28" s="1" t="s">
        <v>49</v>
      </c>
      <c r="J28" s="2" t="s">
        <v>43</v>
      </c>
      <c r="K28" s="1" t="s">
        <v>57</v>
      </c>
      <c r="L28">
        <v>900</v>
      </c>
      <c r="M28">
        <v>12</v>
      </c>
      <c r="N28">
        <v>4</v>
      </c>
      <c r="O28" s="1" t="s">
        <v>45</v>
      </c>
      <c r="P28" s="1" t="s">
        <v>57</v>
      </c>
      <c r="Q28" s="1" t="s">
        <v>57</v>
      </c>
      <c r="R28" s="1" t="s">
        <v>84</v>
      </c>
      <c r="S28">
        <v>0</v>
      </c>
      <c r="T28">
        <v>0</v>
      </c>
      <c r="U28">
        <v>59400000</v>
      </c>
      <c r="V28">
        <v>79490000</v>
      </c>
      <c r="W28">
        <v>825400</v>
      </c>
      <c r="X28">
        <v>0</v>
      </c>
      <c r="Y28">
        <v>0</v>
      </c>
      <c r="Z28">
        <v>112170</v>
      </c>
      <c r="AA28" s="1" t="s">
        <v>254</v>
      </c>
      <c r="AB28" s="1" t="s">
        <v>58</v>
      </c>
      <c r="AC28" s="1" t="s">
        <v>52</v>
      </c>
      <c r="AD28">
        <v>0</v>
      </c>
      <c r="AE28" s="1" t="s">
        <v>255</v>
      </c>
    </row>
    <row r="29" spans="1:31" x14ac:dyDescent="0.3">
      <c r="A29" s="1" t="s">
        <v>160</v>
      </c>
      <c r="B29" s="3">
        <v>36355</v>
      </c>
      <c r="C29" s="1" t="s">
        <v>161</v>
      </c>
      <c r="D29">
        <v>1150</v>
      </c>
      <c r="E29">
        <v>4234.57</v>
      </c>
      <c r="F29" s="1">
        <v>42162331</v>
      </c>
      <c r="G29" s="3">
        <v>44614</v>
      </c>
      <c r="H29" s="9">
        <v>401</v>
      </c>
      <c r="I29" s="1" t="s">
        <v>59</v>
      </c>
      <c r="J29" s="2" t="s">
        <v>43</v>
      </c>
      <c r="K29" s="1" t="s">
        <v>69</v>
      </c>
      <c r="L29">
        <v>1150</v>
      </c>
      <c r="M29">
        <v>60</v>
      </c>
      <c r="N29">
        <v>4</v>
      </c>
      <c r="O29" s="1" t="s">
        <v>56</v>
      </c>
      <c r="P29" s="1" t="s">
        <v>72</v>
      </c>
      <c r="Q29" s="1" t="s">
        <v>79</v>
      </c>
      <c r="R29" s="1" t="s">
        <v>38</v>
      </c>
      <c r="S29">
        <v>1</v>
      </c>
      <c r="T29">
        <f>H29*2.4</f>
        <v>962.4</v>
      </c>
      <c r="U29">
        <v>65000000</v>
      </c>
      <c r="V29">
        <v>420000</v>
      </c>
      <c r="W29">
        <v>850000</v>
      </c>
      <c r="X29">
        <v>425700</v>
      </c>
      <c r="Y29">
        <v>0</v>
      </c>
      <c r="Z29">
        <v>0</v>
      </c>
      <c r="AA29" s="1" t="s">
        <v>162</v>
      </c>
      <c r="AB29" s="1" t="s">
        <v>48</v>
      </c>
      <c r="AC29" s="1" t="s">
        <v>71</v>
      </c>
      <c r="AD29">
        <v>1</v>
      </c>
      <c r="AE29" s="1" t="s">
        <v>163</v>
      </c>
    </row>
    <row r="30" spans="1:31" x14ac:dyDescent="0.3">
      <c r="A30" s="1" t="s">
        <v>149</v>
      </c>
      <c r="B30" s="3">
        <v>32156</v>
      </c>
      <c r="C30" s="1" t="s">
        <v>165</v>
      </c>
      <c r="D30">
        <v>950</v>
      </c>
      <c r="E30">
        <v>302191.82</v>
      </c>
      <c r="F30" s="1">
        <v>96937124</v>
      </c>
      <c r="G30" s="3">
        <v>45198</v>
      </c>
      <c r="H30" s="9">
        <v>340</v>
      </c>
      <c r="I30" s="1" t="s">
        <v>49</v>
      </c>
      <c r="J30" s="2" t="s">
        <v>50</v>
      </c>
      <c r="K30" s="1" t="s">
        <v>57</v>
      </c>
      <c r="L30">
        <v>900</v>
      </c>
      <c r="M30">
        <v>60</v>
      </c>
      <c r="N30">
        <v>6</v>
      </c>
      <c r="O30" s="1" t="s">
        <v>56</v>
      </c>
      <c r="P30" s="1" t="s">
        <v>53</v>
      </c>
      <c r="Q30" s="1" t="s">
        <v>60</v>
      </c>
      <c r="R30" s="1" t="s">
        <v>54</v>
      </c>
      <c r="S30">
        <v>1</v>
      </c>
      <c r="T30">
        <f>H30*2.8</f>
        <v>951.99999999999989</v>
      </c>
      <c r="U30">
        <v>650000000</v>
      </c>
      <c r="V30">
        <v>270160000</v>
      </c>
      <c r="W30">
        <v>281940000</v>
      </c>
      <c r="X30">
        <v>0</v>
      </c>
      <c r="Y30">
        <v>1178</v>
      </c>
      <c r="Z30">
        <v>18291500</v>
      </c>
      <c r="AA30" s="1" t="s">
        <v>166</v>
      </c>
      <c r="AB30" s="1" t="s">
        <v>61</v>
      </c>
      <c r="AC30" s="1" t="s">
        <v>109</v>
      </c>
      <c r="AD30">
        <v>1</v>
      </c>
      <c r="AE30" s="1" t="s">
        <v>167</v>
      </c>
    </row>
    <row r="31" spans="1:31" x14ac:dyDescent="0.3">
      <c r="A31" s="1" t="s">
        <v>237</v>
      </c>
      <c r="B31" s="3">
        <v>37214</v>
      </c>
      <c r="C31" s="1" t="s">
        <v>256</v>
      </c>
      <c r="D31">
        <v>750</v>
      </c>
      <c r="E31">
        <v>15487.65</v>
      </c>
      <c r="F31" s="1">
        <v>37444658</v>
      </c>
      <c r="G31" s="3">
        <v>45713</v>
      </c>
      <c r="H31" s="9">
        <v>10499</v>
      </c>
      <c r="I31" s="1" t="s">
        <v>49</v>
      </c>
      <c r="J31" s="2" t="s">
        <v>43</v>
      </c>
      <c r="K31" s="1" t="s">
        <v>69</v>
      </c>
      <c r="L31">
        <v>850</v>
      </c>
      <c r="M31">
        <v>60</v>
      </c>
      <c r="N31">
        <v>3</v>
      </c>
      <c r="O31" s="1" t="s">
        <v>66</v>
      </c>
      <c r="P31" s="1" t="s">
        <v>53</v>
      </c>
      <c r="Q31" s="1" t="s">
        <v>57</v>
      </c>
      <c r="R31" s="1" t="s">
        <v>57</v>
      </c>
      <c r="S31">
        <v>0</v>
      </c>
      <c r="T31">
        <v>0</v>
      </c>
      <c r="U31">
        <v>250000</v>
      </c>
      <c r="V31">
        <v>211620000</v>
      </c>
      <c r="W31">
        <v>211620000</v>
      </c>
      <c r="X31">
        <v>0</v>
      </c>
      <c r="Y31">
        <v>0</v>
      </c>
      <c r="Z31">
        <v>30700</v>
      </c>
      <c r="AA31" s="1" t="s">
        <v>257</v>
      </c>
      <c r="AB31" s="1" t="s">
        <v>48</v>
      </c>
      <c r="AC31" s="1" t="s">
        <v>95</v>
      </c>
      <c r="AD31">
        <v>0</v>
      </c>
      <c r="AE31" s="1" t="s">
        <v>258</v>
      </c>
    </row>
    <row r="32" spans="1:31" x14ac:dyDescent="0.3">
      <c r="A32" s="1" t="s">
        <v>123</v>
      </c>
      <c r="B32" s="3">
        <v>29917</v>
      </c>
      <c r="C32" s="1" t="s">
        <v>259</v>
      </c>
      <c r="D32">
        <v>650</v>
      </c>
      <c r="E32">
        <v>25879.63</v>
      </c>
      <c r="F32" s="1">
        <v>50867234</v>
      </c>
      <c r="G32" s="3">
        <v>45715</v>
      </c>
      <c r="H32" s="9">
        <v>8119</v>
      </c>
      <c r="I32" s="1" t="s">
        <v>59</v>
      </c>
      <c r="J32" s="2" t="s">
        <v>43</v>
      </c>
      <c r="K32" s="1" t="s">
        <v>34</v>
      </c>
      <c r="L32">
        <v>725</v>
      </c>
      <c r="M32">
        <v>12</v>
      </c>
      <c r="N32">
        <v>6</v>
      </c>
      <c r="O32" s="1" t="s">
        <v>35</v>
      </c>
      <c r="P32" s="1" t="s">
        <v>57</v>
      </c>
      <c r="Q32" s="1" t="s">
        <v>37</v>
      </c>
      <c r="R32" s="1" t="s">
        <v>78</v>
      </c>
      <c r="S32">
        <v>1</v>
      </c>
      <c r="T32">
        <v>0</v>
      </c>
      <c r="U32">
        <v>59400000</v>
      </c>
      <c r="V32">
        <v>39810000</v>
      </c>
      <c r="W32">
        <v>39810000</v>
      </c>
      <c r="X32">
        <v>0</v>
      </c>
      <c r="Y32">
        <v>0</v>
      </c>
      <c r="Z32">
        <v>1461130</v>
      </c>
      <c r="AA32" s="1" t="s">
        <v>260</v>
      </c>
      <c r="AB32" s="1" t="s">
        <v>70</v>
      </c>
      <c r="AC32" s="1" t="s">
        <v>82</v>
      </c>
      <c r="AD32">
        <v>0</v>
      </c>
      <c r="AE32" s="1" t="s">
        <v>261</v>
      </c>
    </row>
    <row r="33" spans="1:31" x14ac:dyDescent="0.3">
      <c r="A33" s="1" t="s">
        <v>158</v>
      </c>
      <c r="B33" s="3">
        <v>36329</v>
      </c>
      <c r="C33" s="1" t="s">
        <v>262</v>
      </c>
      <c r="D33">
        <v>1200</v>
      </c>
      <c r="E33">
        <v>15132.52</v>
      </c>
      <c r="F33" s="1">
        <v>30163825</v>
      </c>
      <c r="G33" s="3">
        <v>45685</v>
      </c>
      <c r="H33" s="9">
        <v>2217</v>
      </c>
      <c r="I33" s="1" t="s">
        <v>33</v>
      </c>
      <c r="J33" s="2" t="s">
        <v>43</v>
      </c>
      <c r="K33" s="1" t="s">
        <v>44</v>
      </c>
      <c r="L33">
        <v>900</v>
      </c>
      <c r="M33">
        <v>12</v>
      </c>
      <c r="N33">
        <v>6</v>
      </c>
      <c r="O33" s="1" t="s">
        <v>57</v>
      </c>
      <c r="P33" s="1" t="s">
        <v>36</v>
      </c>
      <c r="Q33" s="1" t="s">
        <v>73</v>
      </c>
      <c r="R33" s="1" t="s">
        <v>78</v>
      </c>
      <c r="S33">
        <v>1</v>
      </c>
      <c r="T33">
        <v>0</v>
      </c>
      <c r="U33">
        <v>100000000</v>
      </c>
      <c r="V33">
        <v>91030000</v>
      </c>
      <c r="W33">
        <v>9103000</v>
      </c>
      <c r="X33">
        <v>0</v>
      </c>
      <c r="Y33">
        <v>0</v>
      </c>
      <c r="Z33">
        <v>338840</v>
      </c>
      <c r="AA33" s="1" t="s">
        <v>263</v>
      </c>
      <c r="AB33" s="1" t="s">
        <v>74</v>
      </c>
      <c r="AC33" s="1" t="s">
        <v>77</v>
      </c>
      <c r="AD33">
        <v>0</v>
      </c>
      <c r="AE33" s="1" t="s">
        <v>264</v>
      </c>
    </row>
    <row r="34" spans="1:31" x14ac:dyDescent="0.3">
      <c r="A34" s="1" t="s">
        <v>169</v>
      </c>
      <c r="B34" s="3">
        <v>32425</v>
      </c>
      <c r="C34" s="1" t="s">
        <v>170</v>
      </c>
      <c r="D34">
        <v>1295</v>
      </c>
      <c r="E34">
        <v>7591.41</v>
      </c>
      <c r="F34" s="1">
        <v>82236514</v>
      </c>
      <c r="G34" s="3">
        <v>45201</v>
      </c>
      <c r="H34" s="9">
        <v>16</v>
      </c>
      <c r="I34" s="1" t="s">
        <v>76</v>
      </c>
      <c r="J34" s="2" t="s">
        <v>50</v>
      </c>
      <c r="K34" s="1" t="s">
        <v>34</v>
      </c>
      <c r="L34">
        <v>725</v>
      </c>
      <c r="M34">
        <v>60</v>
      </c>
      <c r="N34">
        <v>6</v>
      </c>
      <c r="O34" s="1" t="s">
        <v>45</v>
      </c>
      <c r="P34" s="1" t="s">
        <v>53</v>
      </c>
      <c r="Q34" s="1" t="s">
        <v>62</v>
      </c>
      <c r="R34" s="1" t="s">
        <v>54</v>
      </c>
      <c r="S34">
        <v>1</v>
      </c>
      <c r="T34">
        <f>H34*22</f>
        <v>352</v>
      </c>
      <c r="U34">
        <v>65000000</v>
      </c>
      <c r="V34">
        <v>32620000</v>
      </c>
      <c r="W34">
        <v>33930000</v>
      </c>
      <c r="X34">
        <v>0</v>
      </c>
      <c r="Y34">
        <v>130</v>
      </c>
      <c r="Z34">
        <v>5848600</v>
      </c>
      <c r="AA34" s="1" t="s">
        <v>171</v>
      </c>
      <c r="AB34" s="1" t="s">
        <v>70</v>
      </c>
      <c r="AC34" s="1" t="s">
        <v>68</v>
      </c>
      <c r="AD34">
        <v>1</v>
      </c>
      <c r="AE34" s="1" t="s">
        <v>172</v>
      </c>
    </row>
    <row r="35" spans="1:31" x14ac:dyDescent="0.3">
      <c r="A35" s="1" t="s">
        <v>176</v>
      </c>
      <c r="B35" s="3">
        <v>29059</v>
      </c>
      <c r="C35" s="1" t="s">
        <v>177</v>
      </c>
      <c r="D35">
        <v>795</v>
      </c>
      <c r="E35">
        <v>62203.27</v>
      </c>
      <c r="F35" s="1">
        <v>76486645</v>
      </c>
      <c r="G35" s="3">
        <v>45195</v>
      </c>
      <c r="H35" s="9">
        <v>13852</v>
      </c>
      <c r="I35" s="1" t="s">
        <v>33</v>
      </c>
      <c r="J35" s="2" t="s">
        <v>43</v>
      </c>
      <c r="K35" s="1" t="s">
        <v>51</v>
      </c>
      <c r="L35" s="4">
        <v>9000000</v>
      </c>
      <c r="M35">
        <v>60</v>
      </c>
      <c r="N35">
        <v>6</v>
      </c>
      <c r="O35" s="1" t="s">
        <v>56</v>
      </c>
      <c r="P35" s="1" t="s">
        <v>57</v>
      </c>
      <c r="Q35" s="1" t="s">
        <v>37</v>
      </c>
      <c r="R35" s="1" t="s">
        <v>78</v>
      </c>
      <c r="S35">
        <v>1</v>
      </c>
      <c r="T35">
        <f>H35*2.7</f>
        <v>37400.400000000001</v>
      </c>
      <c r="U35">
        <v>317443800</v>
      </c>
      <c r="V35">
        <v>235870000</v>
      </c>
      <c r="W35">
        <v>240910000</v>
      </c>
      <c r="X35">
        <v>0</v>
      </c>
      <c r="Y35">
        <v>504</v>
      </c>
      <c r="Z35">
        <v>1121700</v>
      </c>
      <c r="AA35" s="1" t="s">
        <v>178</v>
      </c>
      <c r="AB35" s="1" t="s">
        <v>61</v>
      </c>
      <c r="AC35" s="1" t="s">
        <v>109</v>
      </c>
      <c r="AD35">
        <v>1</v>
      </c>
      <c r="AE35" s="1" t="s">
        <v>179</v>
      </c>
    </row>
    <row r="36" spans="1:31" x14ac:dyDescent="0.3">
      <c r="A36" s="1" t="s">
        <v>265</v>
      </c>
      <c r="B36" s="3">
        <v>25637</v>
      </c>
      <c r="C36" s="1" t="s">
        <v>266</v>
      </c>
      <c r="D36">
        <v>650</v>
      </c>
      <c r="E36">
        <v>11111.11</v>
      </c>
      <c r="F36" s="1">
        <v>63354229</v>
      </c>
      <c r="G36" s="3">
        <v>45699</v>
      </c>
      <c r="H36" s="4">
        <v>-1111</v>
      </c>
      <c r="I36" s="1" t="s">
        <v>49</v>
      </c>
      <c r="J36" s="2" t="s">
        <v>50</v>
      </c>
      <c r="K36" s="1" t="s">
        <v>69</v>
      </c>
      <c r="L36">
        <v>900</v>
      </c>
      <c r="M36">
        <v>12</v>
      </c>
      <c r="N36">
        <v>2</v>
      </c>
      <c r="O36" s="1" t="s">
        <v>66</v>
      </c>
      <c r="P36" s="1" t="s">
        <v>57</v>
      </c>
      <c r="Q36" s="1" t="s">
        <v>64</v>
      </c>
      <c r="R36" s="1" t="s">
        <v>38</v>
      </c>
      <c r="S36">
        <v>0</v>
      </c>
      <c r="T36">
        <v>0</v>
      </c>
      <c r="U36">
        <v>356425</v>
      </c>
      <c r="V36">
        <v>0</v>
      </c>
      <c r="W36">
        <v>0</v>
      </c>
      <c r="X36">
        <v>0</v>
      </c>
      <c r="Y36">
        <v>0</v>
      </c>
      <c r="Z36">
        <v>2781100</v>
      </c>
      <c r="AA36" s="1" t="s">
        <v>267</v>
      </c>
      <c r="AB36" s="1" t="s">
        <v>40</v>
      </c>
      <c r="AC36" s="1" t="s">
        <v>68</v>
      </c>
      <c r="AD36">
        <v>0</v>
      </c>
      <c r="AE36" s="1" t="s">
        <v>268</v>
      </c>
    </row>
    <row r="37" spans="1:31" x14ac:dyDescent="0.3">
      <c r="A37" s="1" t="s">
        <v>180</v>
      </c>
      <c r="B37" s="3">
        <v>23951</v>
      </c>
      <c r="C37" s="1" t="s">
        <v>181</v>
      </c>
      <c r="D37">
        <v>775</v>
      </c>
      <c r="E37">
        <v>76752.78</v>
      </c>
      <c r="F37" s="1">
        <v>70531020</v>
      </c>
      <c r="G37" s="3">
        <v>45230</v>
      </c>
      <c r="H37" s="9">
        <v>1829</v>
      </c>
      <c r="I37" s="1" t="s">
        <v>59</v>
      </c>
      <c r="J37" s="2" t="s">
        <v>43</v>
      </c>
      <c r="K37" s="1" t="s">
        <v>34</v>
      </c>
      <c r="L37">
        <v>850</v>
      </c>
      <c r="M37">
        <v>60</v>
      </c>
      <c r="N37">
        <v>6</v>
      </c>
      <c r="O37" s="1" t="s">
        <v>66</v>
      </c>
      <c r="P37" s="1" t="s">
        <v>53</v>
      </c>
      <c r="Q37" s="1" t="s">
        <v>57</v>
      </c>
      <c r="R37" s="1" t="s">
        <v>57</v>
      </c>
      <c r="S37">
        <v>1</v>
      </c>
      <c r="T37">
        <f>H37*2.6</f>
        <v>4755.4000000000005</v>
      </c>
      <c r="U37">
        <v>602415200</v>
      </c>
      <c r="V37">
        <v>223270000</v>
      </c>
      <c r="W37">
        <v>227830000</v>
      </c>
      <c r="X37">
        <v>0</v>
      </c>
      <c r="Y37">
        <v>455</v>
      </c>
      <c r="Z37">
        <v>3070000</v>
      </c>
      <c r="AA37" s="1" t="s">
        <v>182</v>
      </c>
      <c r="AB37" s="1" t="s">
        <v>74</v>
      </c>
      <c r="AC37" s="1" t="s">
        <v>85</v>
      </c>
      <c r="AD37">
        <v>1</v>
      </c>
      <c r="AE37" s="1" t="s">
        <v>183</v>
      </c>
    </row>
    <row r="38" spans="1:31" x14ac:dyDescent="0.3">
      <c r="A38" s="1" t="s">
        <v>138</v>
      </c>
      <c r="B38" s="3">
        <v>35486</v>
      </c>
      <c r="C38" s="1" t="s">
        <v>184</v>
      </c>
      <c r="D38">
        <v>1065</v>
      </c>
      <c r="E38">
        <v>236445.84</v>
      </c>
      <c r="F38" s="1">
        <v>29671698</v>
      </c>
      <c r="G38" s="3">
        <v>45230</v>
      </c>
      <c r="H38" s="9">
        <v>5949</v>
      </c>
      <c r="I38" s="1" t="s">
        <v>49</v>
      </c>
      <c r="J38" s="2" t="s">
        <v>43</v>
      </c>
      <c r="K38" s="1" t="s">
        <v>34</v>
      </c>
      <c r="L38">
        <v>900</v>
      </c>
      <c r="M38">
        <v>60</v>
      </c>
      <c r="N38">
        <v>6</v>
      </c>
      <c r="O38" s="1" t="s">
        <v>66</v>
      </c>
      <c r="P38" s="1" t="s">
        <v>53</v>
      </c>
      <c r="Q38" s="1" t="s">
        <v>62</v>
      </c>
      <c r="R38" s="1" t="s">
        <v>78</v>
      </c>
      <c r="S38">
        <v>1</v>
      </c>
      <c r="T38">
        <f>H38*2.9</f>
        <v>17252.099999999999</v>
      </c>
      <c r="U38">
        <v>527251200</v>
      </c>
      <c r="V38">
        <v>323520000</v>
      </c>
      <c r="W38">
        <v>332350000</v>
      </c>
      <c r="X38">
        <v>0</v>
      </c>
      <c r="Y38">
        <v>883</v>
      </c>
      <c r="Z38">
        <v>14611300</v>
      </c>
      <c r="AA38" s="1" t="s">
        <v>185</v>
      </c>
      <c r="AB38" s="1" t="s">
        <v>74</v>
      </c>
      <c r="AC38" s="1" t="s">
        <v>118</v>
      </c>
      <c r="AD38">
        <v>1</v>
      </c>
      <c r="AE38" s="1" t="s">
        <v>186</v>
      </c>
    </row>
    <row r="39" spans="1:31" x14ac:dyDescent="0.3">
      <c r="A39" s="1" t="s">
        <v>117</v>
      </c>
      <c r="B39" s="3">
        <v>34128</v>
      </c>
      <c r="C39" s="1" t="s">
        <v>269</v>
      </c>
      <c r="D39">
        <v>670</v>
      </c>
      <c r="E39">
        <v>42532</v>
      </c>
      <c r="F39" s="1">
        <v>88349114</v>
      </c>
      <c r="G39" s="3">
        <v>45717</v>
      </c>
      <c r="H39" s="9">
        <v>117</v>
      </c>
      <c r="I39" s="1" t="s">
        <v>49</v>
      </c>
      <c r="J39" s="2" t="s">
        <v>43</v>
      </c>
      <c r="K39" s="1" t="s">
        <v>44</v>
      </c>
      <c r="L39">
        <v>850</v>
      </c>
      <c r="M39">
        <v>60</v>
      </c>
      <c r="N39">
        <v>3</v>
      </c>
      <c r="O39" s="1" t="s">
        <v>66</v>
      </c>
      <c r="P39" s="1" t="s">
        <v>72</v>
      </c>
      <c r="Q39" s="1" t="s">
        <v>73</v>
      </c>
      <c r="R39" s="1" t="s">
        <v>78</v>
      </c>
      <c r="S39">
        <v>1</v>
      </c>
      <c r="T39">
        <v>0</v>
      </c>
      <c r="U39">
        <v>30000000</v>
      </c>
      <c r="V39">
        <v>-59440000</v>
      </c>
      <c r="W39">
        <v>-59440000</v>
      </c>
      <c r="X39">
        <v>0</v>
      </c>
      <c r="Y39">
        <v>0</v>
      </c>
      <c r="Z39">
        <v>281860</v>
      </c>
      <c r="AA39" s="1" t="s">
        <v>270</v>
      </c>
      <c r="AB39" s="1" t="s">
        <v>74</v>
      </c>
      <c r="AC39" s="1" t="s">
        <v>82</v>
      </c>
      <c r="AD39">
        <v>0</v>
      </c>
      <c r="AE39" s="1" t="s">
        <v>271</v>
      </c>
    </row>
    <row r="40" spans="1:31" x14ac:dyDescent="0.3">
      <c r="A40" s="1" t="s">
        <v>187</v>
      </c>
      <c r="B40" s="3">
        <v>29634</v>
      </c>
      <c r="C40" s="1" t="s">
        <v>188</v>
      </c>
      <c r="D40">
        <v>850</v>
      </c>
      <c r="E40">
        <v>245752.22</v>
      </c>
      <c r="F40" s="1">
        <v>49762496</v>
      </c>
      <c r="G40" s="3">
        <v>45226</v>
      </c>
      <c r="H40" s="9">
        <v>4564</v>
      </c>
      <c r="I40" s="1" t="s">
        <v>49</v>
      </c>
      <c r="J40" s="2" t="s">
        <v>43</v>
      </c>
      <c r="K40" s="1" t="s">
        <v>80</v>
      </c>
      <c r="L40">
        <v>400</v>
      </c>
      <c r="M40">
        <v>12</v>
      </c>
      <c r="N40">
        <v>6</v>
      </c>
      <c r="O40" s="1" t="s">
        <v>45</v>
      </c>
      <c r="P40" s="1" t="s">
        <v>36</v>
      </c>
      <c r="Q40" s="1" t="s">
        <v>60</v>
      </c>
      <c r="R40" s="1" t="s">
        <v>78</v>
      </c>
      <c r="S40">
        <v>1</v>
      </c>
      <c r="T40">
        <f>H40*2.3</f>
        <v>10497.199999999999</v>
      </c>
      <c r="U40">
        <v>835346700</v>
      </c>
      <c r="V40">
        <v>765950000</v>
      </c>
      <c r="W40">
        <v>787020000</v>
      </c>
      <c r="X40">
        <v>0</v>
      </c>
      <c r="Y40">
        <v>2107</v>
      </c>
      <c r="Z40">
        <v>3388400</v>
      </c>
      <c r="AA40" s="1" t="s">
        <v>189</v>
      </c>
      <c r="AB40" s="1" t="s">
        <v>40</v>
      </c>
      <c r="AC40" s="1" t="s">
        <v>109</v>
      </c>
      <c r="AD40">
        <v>1</v>
      </c>
      <c r="AE40" s="1" t="s">
        <v>190</v>
      </c>
    </row>
    <row r="41" spans="1:31" x14ac:dyDescent="0.3">
      <c r="A41" s="1" t="s">
        <v>124</v>
      </c>
      <c r="B41" s="3">
        <v>35086</v>
      </c>
      <c r="C41" s="1" t="s">
        <v>272</v>
      </c>
      <c r="D41">
        <v>430</v>
      </c>
      <c r="E41">
        <v>32121</v>
      </c>
      <c r="F41" s="1">
        <v>21607547</v>
      </c>
      <c r="G41" s="3">
        <v>45720</v>
      </c>
      <c r="H41" s="9">
        <v>1049</v>
      </c>
      <c r="I41" s="1" t="s">
        <v>33</v>
      </c>
      <c r="J41" s="2" t="s">
        <v>50</v>
      </c>
      <c r="K41" s="1" t="s">
        <v>51</v>
      </c>
      <c r="L41">
        <v>725</v>
      </c>
      <c r="M41">
        <v>60</v>
      </c>
      <c r="N41">
        <v>3</v>
      </c>
      <c r="O41" s="1" t="s">
        <v>35</v>
      </c>
      <c r="P41" s="1" t="s">
        <v>72</v>
      </c>
      <c r="Q41" s="1" t="s">
        <v>60</v>
      </c>
      <c r="R41" s="1" t="s">
        <v>78</v>
      </c>
      <c r="S41">
        <v>0</v>
      </c>
      <c r="T41">
        <v>0</v>
      </c>
      <c r="U41">
        <v>2542135</v>
      </c>
      <c r="V41">
        <v>0</v>
      </c>
      <c r="W41">
        <v>0</v>
      </c>
      <c r="X41">
        <v>0</v>
      </c>
      <c r="Y41">
        <v>0</v>
      </c>
      <c r="Z41">
        <v>4072700</v>
      </c>
      <c r="AA41" s="1" t="s">
        <v>273</v>
      </c>
      <c r="AB41" s="1" t="s">
        <v>61</v>
      </c>
      <c r="AC41" s="1" t="s">
        <v>97</v>
      </c>
      <c r="AD41">
        <v>0</v>
      </c>
      <c r="AE41" s="1" t="s">
        <v>274</v>
      </c>
    </row>
    <row r="42" spans="1:31" x14ac:dyDescent="0.3">
      <c r="A42" s="1" t="s">
        <v>191</v>
      </c>
      <c r="B42" s="3">
        <v>29913</v>
      </c>
      <c r="C42" s="1" t="s">
        <v>192</v>
      </c>
      <c r="D42">
        <v>400</v>
      </c>
      <c r="E42">
        <v>28125.01</v>
      </c>
      <c r="F42" s="1">
        <v>21943710</v>
      </c>
      <c r="G42" s="3">
        <v>45152</v>
      </c>
      <c r="H42" s="9">
        <v>4530</v>
      </c>
      <c r="I42" s="1" t="s">
        <v>49</v>
      </c>
      <c r="J42" s="2" t="s">
        <v>50</v>
      </c>
      <c r="K42" s="1" t="s">
        <v>51</v>
      </c>
      <c r="L42">
        <v>400</v>
      </c>
      <c r="M42">
        <v>60</v>
      </c>
      <c r="N42" s="4">
        <v>485</v>
      </c>
      <c r="O42" s="1" t="s">
        <v>45</v>
      </c>
      <c r="P42" s="1" t="s">
        <v>72</v>
      </c>
      <c r="Q42" s="1" t="s">
        <v>37</v>
      </c>
      <c r="R42" s="1" t="s">
        <v>46</v>
      </c>
      <c r="S42">
        <v>1</v>
      </c>
      <c r="T42">
        <f>H42*2.87</f>
        <v>13001.1</v>
      </c>
      <c r="U42">
        <v>40480000</v>
      </c>
      <c r="V42">
        <v>18290000</v>
      </c>
      <c r="W42">
        <v>18320000</v>
      </c>
      <c r="X42">
        <v>0</v>
      </c>
      <c r="Y42">
        <v>3</v>
      </c>
      <c r="Z42">
        <v>2781100</v>
      </c>
      <c r="AA42" s="1" t="s">
        <v>193</v>
      </c>
      <c r="AB42" s="1" t="s">
        <v>58</v>
      </c>
      <c r="AC42" s="1" t="s">
        <v>55</v>
      </c>
      <c r="AD42">
        <v>1</v>
      </c>
      <c r="AE42" s="1" t="s">
        <v>194</v>
      </c>
    </row>
    <row r="43" spans="1:31" x14ac:dyDescent="0.3">
      <c r="A43" s="1" t="s">
        <v>164</v>
      </c>
      <c r="B43" s="3">
        <v>33589</v>
      </c>
      <c r="C43" s="1" t="s">
        <v>275</v>
      </c>
      <c r="D43">
        <v>1200</v>
      </c>
      <c r="E43">
        <v>42153.62</v>
      </c>
      <c r="F43" s="1">
        <v>30754376</v>
      </c>
      <c r="G43" s="3">
        <v>45722</v>
      </c>
      <c r="H43" s="9">
        <v>115</v>
      </c>
      <c r="I43" s="1" t="s">
        <v>76</v>
      </c>
      <c r="J43" s="2" t="s">
        <v>43</v>
      </c>
      <c r="K43" s="1" t="s">
        <v>34</v>
      </c>
      <c r="L43">
        <v>900</v>
      </c>
      <c r="M43">
        <v>60</v>
      </c>
      <c r="N43">
        <v>6</v>
      </c>
      <c r="O43" s="1" t="s">
        <v>35</v>
      </c>
      <c r="P43" s="1" t="s">
        <v>72</v>
      </c>
      <c r="Q43" s="1" t="s">
        <v>57</v>
      </c>
      <c r="R43" s="1" t="s">
        <v>38</v>
      </c>
      <c r="S43">
        <v>0</v>
      </c>
      <c r="T43">
        <v>0</v>
      </c>
      <c r="U43">
        <v>250000000</v>
      </c>
      <c r="V43">
        <v>11430000</v>
      </c>
      <c r="W43">
        <v>11430000</v>
      </c>
      <c r="X43">
        <v>0</v>
      </c>
      <c r="Y43">
        <v>0</v>
      </c>
      <c r="Z43">
        <v>460650</v>
      </c>
      <c r="AA43" s="1" t="s">
        <v>276</v>
      </c>
      <c r="AB43" s="1" t="s">
        <v>61</v>
      </c>
      <c r="AC43" s="1" t="s">
        <v>93</v>
      </c>
      <c r="AD43">
        <v>0</v>
      </c>
      <c r="AE43" s="1" t="s">
        <v>277</v>
      </c>
    </row>
    <row r="44" spans="1:31" x14ac:dyDescent="0.3">
      <c r="A44" s="1" t="s">
        <v>173</v>
      </c>
      <c r="B44" s="3">
        <v>31218</v>
      </c>
      <c r="C44" s="1" t="s">
        <v>195</v>
      </c>
      <c r="D44">
        <v>950</v>
      </c>
      <c r="E44">
        <v>190351.81</v>
      </c>
      <c r="F44" s="1">
        <v>39328825</v>
      </c>
      <c r="G44" s="3">
        <v>45236</v>
      </c>
      <c r="H44" s="9">
        <v>46067</v>
      </c>
      <c r="I44" s="1" t="s">
        <v>33</v>
      </c>
      <c r="J44" s="2" t="s">
        <v>50</v>
      </c>
      <c r="K44" s="1" t="s">
        <v>69</v>
      </c>
      <c r="L44">
        <v>900</v>
      </c>
      <c r="M44">
        <v>60</v>
      </c>
      <c r="N44">
        <v>6</v>
      </c>
      <c r="O44" s="1" t="s">
        <v>45</v>
      </c>
      <c r="P44" s="1" t="s">
        <v>36</v>
      </c>
      <c r="Q44" s="1" t="s">
        <v>47</v>
      </c>
      <c r="R44" s="1" t="s">
        <v>46</v>
      </c>
      <c r="S44">
        <v>1</v>
      </c>
      <c r="T44">
        <f>H44*2.25</f>
        <v>103650.75</v>
      </c>
      <c r="U44">
        <v>1105436900</v>
      </c>
      <c r="V44">
        <v>717570000</v>
      </c>
      <c r="W44">
        <v>733690000</v>
      </c>
      <c r="X44">
        <v>0</v>
      </c>
      <c r="Y44">
        <v>1611</v>
      </c>
      <c r="Z44">
        <v>2818600</v>
      </c>
      <c r="AA44" s="1" t="s">
        <v>196</v>
      </c>
      <c r="AB44" s="1" t="s">
        <v>74</v>
      </c>
      <c r="AC44" s="1" t="s">
        <v>75</v>
      </c>
      <c r="AD44">
        <v>1</v>
      </c>
      <c r="AE44" s="1" t="s">
        <v>197</v>
      </c>
    </row>
    <row r="45" spans="1:31" x14ac:dyDescent="0.3">
      <c r="A45" s="1" t="s">
        <v>174</v>
      </c>
      <c r="B45" s="3">
        <v>31585</v>
      </c>
      <c r="C45" s="1" t="s">
        <v>278</v>
      </c>
      <c r="D45">
        <v>400</v>
      </c>
      <c r="E45">
        <v>21534</v>
      </c>
      <c r="F45" s="1">
        <v>79060171</v>
      </c>
      <c r="G45" s="3">
        <v>45699</v>
      </c>
      <c r="H45" s="9">
        <v>701</v>
      </c>
      <c r="I45" s="1" t="s">
        <v>33</v>
      </c>
      <c r="J45" s="2" t="s">
        <v>50</v>
      </c>
      <c r="K45" s="1" t="s">
        <v>51</v>
      </c>
      <c r="L45">
        <v>900</v>
      </c>
      <c r="M45">
        <v>15</v>
      </c>
      <c r="N45">
        <v>6</v>
      </c>
      <c r="O45" s="1" t="s">
        <v>45</v>
      </c>
      <c r="P45" s="1" t="s">
        <v>72</v>
      </c>
      <c r="Q45" s="1" t="s">
        <v>73</v>
      </c>
      <c r="R45" s="1" t="s">
        <v>54</v>
      </c>
      <c r="S45">
        <v>1</v>
      </c>
      <c r="T45">
        <v>0</v>
      </c>
      <c r="U45">
        <v>49664700</v>
      </c>
      <c r="V45">
        <v>36650000</v>
      </c>
      <c r="W45">
        <v>36650000</v>
      </c>
      <c r="X45">
        <v>0</v>
      </c>
      <c r="Y45">
        <v>0</v>
      </c>
      <c r="Z45">
        <v>44606</v>
      </c>
      <c r="AA45" s="1" t="s">
        <v>279</v>
      </c>
      <c r="AB45" s="1" t="s">
        <v>70</v>
      </c>
      <c r="AC45" s="1" t="s">
        <v>85</v>
      </c>
      <c r="AD45">
        <v>0</v>
      </c>
      <c r="AE45" s="1" t="s">
        <v>280</v>
      </c>
    </row>
    <row r="46" spans="1:31" x14ac:dyDescent="0.3">
      <c r="A46" s="1" t="s">
        <v>198</v>
      </c>
      <c r="B46" s="3">
        <v>34455</v>
      </c>
      <c r="C46" s="1" t="s">
        <v>199</v>
      </c>
      <c r="D46">
        <v>420</v>
      </c>
      <c r="E46">
        <v>142983.42000000001</v>
      </c>
      <c r="F46" s="1">
        <v>67903286</v>
      </c>
      <c r="G46" s="3">
        <v>45224</v>
      </c>
      <c r="H46" s="9">
        <v>455</v>
      </c>
      <c r="I46" s="1" t="s">
        <v>33</v>
      </c>
      <c r="J46" s="2" t="s">
        <v>50</v>
      </c>
      <c r="K46" s="1" t="s">
        <v>57</v>
      </c>
      <c r="L46">
        <v>725</v>
      </c>
      <c r="M46">
        <v>60</v>
      </c>
      <c r="N46">
        <v>6</v>
      </c>
      <c r="O46" s="1" t="s">
        <v>66</v>
      </c>
      <c r="P46" s="1" t="s">
        <v>53</v>
      </c>
      <c r="Q46" s="1" t="s">
        <v>57</v>
      </c>
      <c r="R46" s="1" t="s">
        <v>57</v>
      </c>
      <c r="S46">
        <v>1</v>
      </c>
      <c r="T46">
        <f>H46*2.2</f>
        <v>1001.0000000000001</v>
      </c>
      <c r="U46">
        <v>956854100</v>
      </c>
      <c r="V46">
        <v>929200000</v>
      </c>
      <c r="W46">
        <v>939340000</v>
      </c>
      <c r="X46">
        <v>0</v>
      </c>
      <c r="Y46">
        <v>1015</v>
      </c>
      <c r="Z46">
        <v>4072700</v>
      </c>
      <c r="AA46" s="1" t="s">
        <v>200</v>
      </c>
      <c r="AB46" s="1" t="s">
        <v>40</v>
      </c>
      <c r="AC46" s="1" t="s">
        <v>63</v>
      </c>
      <c r="AD46">
        <v>1</v>
      </c>
      <c r="AE46" s="1" t="s">
        <v>201</v>
      </c>
    </row>
    <row r="47" spans="1:31" x14ac:dyDescent="0.3">
      <c r="A47" s="7" t="s">
        <v>168</v>
      </c>
      <c r="B47" s="8">
        <v>35659</v>
      </c>
      <c r="C47" s="7" t="s">
        <v>281</v>
      </c>
      <c r="D47" s="7"/>
      <c r="E47" s="7">
        <v>0</v>
      </c>
      <c r="F47" s="7">
        <v>76754301</v>
      </c>
      <c r="G47" s="8"/>
      <c r="H47" s="7"/>
      <c r="I47" s="7" t="s">
        <v>49</v>
      </c>
      <c r="J47" s="7" t="s">
        <v>50</v>
      </c>
      <c r="K47" s="7" t="s">
        <v>44</v>
      </c>
      <c r="L47" s="7">
        <v>0</v>
      </c>
      <c r="M47" s="7"/>
      <c r="N47" s="7"/>
      <c r="O47" s="7" t="s">
        <v>52</v>
      </c>
      <c r="P47" s="7" t="s">
        <v>72</v>
      </c>
      <c r="Q47" s="7" t="s">
        <v>62</v>
      </c>
      <c r="R47" s="7" t="s">
        <v>38</v>
      </c>
      <c r="S47" s="7"/>
      <c r="T47" s="7"/>
      <c r="U47" s="7"/>
      <c r="V47" s="7"/>
      <c r="W47" s="7"/>
      <c r="X47" s="7">
        <v>0</v>
      </c>
      <c r="Y47" s="7">
        <v>0</v>
      </c>
      <c r="Z47" s="7">
        <v>0</v>
      </c>
      <c r="AA47" s="7" t="s">
        <v>282</v>
      </c>
      <c r="AB47" s="7" t="s">
        <v>61</v>
      </c>
      <c r="AC47" s="7" t="s">
        <v>96</v>
      </c>
      <c r="AD47" s="7">
        <v>0</v>
      </c>
      <c r="AE47" s="7" t="s">
        <v>283</v>
      </c>
    </row>
    <row r="48" spans="1:31" x14ac:dyDescent="0.3">
      <c r="A48" s="1" t="s">
        <v>202</v>
      </c>
      <c r="B48" s="3">
        <v>29110</v>
      </c>
      <c r="C48" s="1" t="s">
        <v>203</v>
      </c>
      <c r="D48">
        <v>500</v>
      </c>
      <c r="E48">
        <v>6456.46</v>
      </c>
      <c r="F48" s="1">
        <v>71003435</v>
      </c>
      <c r="G48" s="3">
        <v>45236</v>
      </c>
      <c r="H48" s="9">
        <v>943</v>
      </c>
      <c r="I48" s="1" t="s">
        <v>76</v>
      </c>
      <c r="J48" s="2" t="s">
        <v>43</v>
      </c>
      <c r="K48" s="1" t="s">
        <v>69</v>
      </c>
      <c r="L48">
        <v>600</v>
      </c>
      <c r="M48">
        <v>60</v>
      </c>
      <c r="N48">
        <v>6</v>
      </c>
      <c r="O48" s="1" t="s">
        <v>45</v>
      </c>
      <c r="P48" s="1" t="s">
        <v>57</v>
      </c>
      <c r="Q48" s="1" t="s">
        <v>47</v>
      </c>
      <c r="R48" s="1" t="s">
        <v>46</v>
      </c>
      <c r="S48">
        <v>1</v>
      </c>
      <c r="T48">
        <f>H48*2.3</f>
        <v>2168.8999999999996</v>
      </c>
      <c r="U48">
        <v>243998300</v>
      </c>
      <c r="V48">
        <v>197380000</v>
      </c>
      <c r="W48">
        <v>199210000</v>
      </c>
      <c r="X48">
        <v>0</v>
      </c>
      <c r="Y48">
        <v>182</v>
      </c>
      <c r="Z48">
        <v>4606500</v>
      </c>
      <c r="AA48" s="1" t="s">
        <v>204</v>
      </c>
      <c r="AB48" s="1" t="s">
        <v>74</v>
      </c>
      <c r="AC48" s="1" t="s">
        <v>71</v>
      </c>
      <c r="AD48">
        <v>1</v>
      </c>
      <c r="AE48" s="1" t="s">
        <v>205</v>
      </c>
    </row>
    <row r="49" spans="1:31" x14ac:dyDescent="0.3">
      <c r="A49" s="1" t="s">
        <v>284</v>
      </c>
      <c r="B49" s="3">
        <v>22671</v>
      </c>
      <c r="C49" s="1" t="s">
        <v>285</v>
      </c>
      <c r="D49">
        <v>1150</v>
      </c>
      <c r="E49">
        <v>36311.19</v>
      </c>
      <c r="F49" s="1">
        <v>58501524</v>
      </c>
      <c r="G49" s="3">
        <v>45678</v>
      </c>
      <c r="H49" s="9">
        <v>1383</v>
      </c>
      <c r="I49" s="1" t="s">
        <v>59</v>
      </c>
      <c r="J49" s="2" t="s">
        <v>43</v>
      </c>
      <c r="K49" s="1" t="s">
        <v>57</v>
      </c>
      <c r="L49" s="4">
        <v>11500000</v>
      </c>
      <c r="M49">
        <v>60</v>
      </c>
      <c r="N49">
        <v>6</v>
      </c>
      <c r="O49" s="1" t="s">
        <v>56</v>
      </c>
      <c r="P49" s="1" t="s">
        <v>72</v>
      </c>
      <c r="Q49" s="1" t="s">
        <v>79</v>
      </c>
      <c r="R49" s="1" t="s">
        <v>57</v>
      </c>
      <c r="S49">
        <v>1</v>
      </c>
      <c r="T49">
        <v>0</v>
      </c>
      <c r="U49">
        <v>1500000000</v>
      </c>
      <c r="V49">
        <v>211620000</v>
      </c>
      <c r="W49">
        <v>211620000</v>
      </c>
      <c r="X49">
        <v>0</v>
      </c>
      <c r="Y49">
        <v>0</v>
      </c>
      <c r="Z49">
        <v>211625600</v>
      </c>
      <c r="AA49" s="1" t="s">
        <v>286</v>
      </c>
      <c r="AB49" s="1" t="s">
        <v>61</v>
      </c>
      <c r="AC49" s="1" t="s">
        <v>67</v>
      </c>
      <c r="AD49">
        <v>0</v>
      </c>
      <c r="AE49" s="1" t="s">
        <v>287</v>
      </c>
    </row>
    <row r="50" spans="1:31" x14ac:dyDescent="0.3">
      <c r="A50" s="1" t="s">
        <v>159</v>
      </c>
      <c r="B50" s="3">
        <v>22299</v>
      </c>
      <c r="C50" s="1" t="s">
        <v>288</v>
      </c>
      <c r="D50">
        <v>750</v>
      </c>
      <c r="E50">
        <v>36541.360000000001</v>
      </c>
      <c r="F50" s="1">
        <v>20716014</v>
      </c>
      <c r="G50" s="3">
        <v>45714</v>
      </c>
      <c r="H50" s="9">
        <v>2542</v>
      </c>
      <c r="I50" s="1" t="s">
        <v>33</v>
      </c>
      <c r="J50" s="2" t="s">
        <v>43</v>
      </c>
      <c r="K50" s="1" t="s">
        <v>44</v>
      </c>
      <c r="L50">
        <v>900</v>
      </c>
      <c r="M50" s="4">
        <v>2503</v>
      </c>
      <c r="N50">
        <v>3</v>
      </c>
      <c r="O50" s="1" t="s">
        <v>52</v>
      </c>
      <c r="P50" s="1" t="s">
        <v>53</v>
      </c>
      <c r="Q50" s="1" t="s">
        <v>64</v>
      </c>
      <c r="R50" s="1" t="s">
        <v>78</v>
      </c>
      <c r="S50">
        <v>0</v>
      </c>
      <c r="T50">
        <v>0</v>
      </c>
      <c r="U50">
        <v>1524354</v>
      </c>
      <c r="V50">
        <v>0</v>
      </c>
      <c r="W50">
        <v>0</v>
      </c>
      <c r="X50">
        <v>0</v>
      </c>
      <c r="Y50">
        <v>0</v>
      </c>
      <c r="Z50">
        <v>0</v>
      </c>
      <c r="AA50" s="1" t="s">
        <v>289</v>
      </c>
      <c r="AB50" s="1" t="s">
        <v>40</v>
      </c>
      <c r="AC50" s="1" t="s">
        <v>99</v>
      </c>
      <c r="AD50">
        <v>0</v>
      </c>
      <c r="AE50" s="1" t="s">
        <v>290</v>
      </c>
    </row>
    <row r="51" spans="1:31" x14ac:dyDescent="0.3">
      <c r="A51" s="1" t="s">
        <v>245</v>
      </c>
      <c r="B51" s="3">
        <v>23874</v>
      </c>
      <c r="C51" s="1" t="s">
        <v>291</v>
      </c>
      <c r="D51">
        <v>600</v>
      </c>
      <c r="E51" s="4">
        <v>-50000</v>
      </c>
      <c r="F51" s="1">
        <v>31414723</v>
      </c>
      <c r="G51" s="3">
        <v>45680</v>
      </c>
      <c r="H51" s="9">
        <v>2000</v>
      </c>
      <c r="I51" s="1" t="s">
        <v>33</v>
      </c>
      <c r="J51" s="2" t="s">
        <v>50</v>
      </c>
      <c r="K51" s="1" t="s">
        <v>69</v>
      </c>
      <c r="L51">
        <v>725</v>
      </c>
      <c r="M51">
        <v>60</v>
      </c>
      <c r="N51">
        <v>6</v>
      </c>
      <c r="O51" s="1" t="s">
        <v>66</v>
      </c>
      <c r="P51" s="1" t="s">
        <v>53</v>
      </c>
      <c r="Q51" s="1" t="s">
        <v>62</v>
      </c>
      <c r="R51" s="1" t="s">
        <v>46</v>
      </c>
      <c r="S51">
        <v>0</v>
      </c>
      <c r="T51">
        <v>0</v>
      </c>
      <c r="U51">
        <v>158899646</v>
      </c>
      <c r="V51">
        <v>11430000</v>
      </c>
      <c r="W51">
        <v>114300</v>
      </c>
      <c r="X51">
        <v>0</v>
      </c>
      <c r="Y51">
        <v>0</v>
      </c>
      <c r="Z51">
        <v>0</v>
      </c>
      <c r="AA51" s="1" t="s">
        <v>292</v>
      </c>
      <c r="AB51" s="1" t="s">
        <v>74</v>
      </c>
      <c r="AC51" s="1" t="s">
        <v>110</v>
      </c>
      <c r="AD51">
        <v>0</v>
      </c>
      <c r="AE51" s="1" t="s">
        <v>293</v>
      </c>
    </row>
    <row r="52" spans="1:31" x14ac:dyDescent="0.3">
      <c r="A52" s="1" t="s">
        <v>0</v>
      </c>
      <c r="B52" s="2" t="s">
        <v>1</v>
      </c>
      <c r="C52" s="1" t="s">
        <v>2</v>
      </c>
      <c r="D52" t="s">
        <v>3</v>
      </c>
      <c r="E52" t="s">
        <v>4</v>
      </c>
      <c r="F52" s="1" t="s">
        <v>5</v>
      </c>
      <c r="G52" s="2" t="s">
        <v>6</v>
      </c>
      <c r="H52" t="s">
        <v>7</v>
      </c>
      <c r="I52" s="1" t="s">
        <v>8</v>
      </c>
      <c r="J52" s="2" t="s">
        <v>9</v>
      </c>
      <c r="K52" s="1" t="s">
        <v>10</v>
      </c>
      <c r="L52" t="s">
        <v>11</v>
      </c>
      <c r="M52" t="s">
        <v>12</v>
      </c>
      <c r="N52" t="s">
        <v>13</v>
      </c>
      <c r="O52" s="1" t="s">
        <v>14</v>
      </c>
      <c r="P52" s="1" t="s">
        <v>15</v>
      </c>
      <c r="Q52" s="1" t="s">
        <v>16</v>
      </c>
      <c r="R52" s="1" t="s">
        <v>17</v>
      </c>
      <c r="S52" t="s">
        <v>18</v>
      </c>
      <c r="T52" t="s">
        <v>19</v>
      </c>
      <c r="U52" t="s">
        <v>20</v>
      </c>
      <c r="V52" t="s">
        <v>21</v>
      </c>
      <c r="W52" t="s">
        <v>22</v>
      </c>
      <c r="X52" t="s">
        <v>23</v>
      </c>
      <c r="Y52" t="s">
        <v>24</v>
      </c>
      <c r="Z52" t="s">
        <v>25</v>
      </c>
      <c r="AA52" s="1" t="s">
        <v>26</v>
      </c>
      <c r="AB52" s="1" t="s">
        <v>27</v>
      </c>
      <c r="AC52" s="1" t="s">
        <v>28</v>
      </c>
      <c r="AD52" t="s">
        <v>29</v>
      </c>
      <c r="AE52" s="1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8DEEA-A3FF-4832-9B75-B655A58B4B0A}">
  <dimension ref="A1:B43"/>
  <sheetViews>
    <sheetView topLeftCell="A22" zoomScale="130" zoomScaleNormal="130" workbookViewId="0">
      <selection activeCell="B45" sqref="B45"/>
    </sheetView>
  </sheetViews>
  <sheetFormatPr defaultRowHeight="14.4" x14ac:dyDescent="0.3"/>
  <cols>
    <col min="2" max="2" width="120.109375" bestFit="1" customWidth="1"/>
    <col min="3" max="3" width="7" bestFit="1" customWidth="1"/>
  </cols>
  <sheetData>
    <row r="1" spans="1:2" x14ac:dyDescent="0.3">
      <c r="A1" t="s">
        <v>295</v>
      </c>
    </row>
    <row r="2" spans="1:2" x14ac:dyDescent="0.3">
      <c r="A2" s="1"/>
      <c r="B2" s="1" t="s">
        <v>298</v>
      </c>
    </row>
    <row r="3" spans="1:2" x14ac:dyDescent="0.3">
      <c r="B3" t="s">
        <v>0</v>
      </c>
    </row>
    <row r="4" spans="1:2" x14ac:dyDescent="0.3">
      <c r="B4" t="s">
        <v>2</v>
      </c>
    </row>
    <row r="5" spans="1:2" x14ac:dyDescent="0.3">
      <c r="B5" t="s">
        <v>5</v>
      </c>
    </row>
    <row r="6" spans="1:2" x14ac:dyDescent="0.3">
      <c r="B6" t="s">
        <v>8</v>
      </c>
    </row>
    <row r="7" spans="1:2" ht="13.8" customHeight="1" x14ac:dyDescent="0.3">
      <c r="B7" t="s">
        <v>10</v>
      </c>
    </row>
    <row r="8" spans="1:2" x14ac:dyDescent="0.3">
      <c r="B8" t="s">
        <v>14</v>
      </c>
    </row>
    <row r="9" spans="1:2" x14ac:dyDescent="0.3">
      <c r="B9" t="s">
        <v>15</v>
      </c>
    </row>
    <row r="10" spans="1:2" x14ac:dyDescent="0.3">
      <c r="B10" t="s">
        <v>16</v>
      </c>
    </row>
    <row r="11" spans="1:2" x14ac:dyDescent="0.3">
      <c r="B11" t="s">
        <v>17</v>
      </c>
    </row>
    <row r="12" spans="1:2" ht="13.8" customHeight="1" x14ac:dyDescent="0.3">
      <c r="B12" t="s">
        <v>26</v>
      </c>
    </row>
    <row r="13" spans="1:2" x14ac:dyDescent="0.3">
      <c r="B13" t="s">
        <v>27</v>
      </c>
    </row>
    <row r="14" spans="1:2" x14ac:dyDescent="0.3">
      <c r="B14" t="s">
        <v>28</v>
      </c>
    </row>
    <row r="15" spans="1:2" x14ac:dyDescent="0.3">
      <c r="B15" t="s">
        <v>30</v>
      </c>
    </row>
    <row r="16" spans="1:2" x14ac:dyDescent="0.3">
      <c r="A16" s="13" t="s">
        <v>296</v>
      </c>
      <c r="B16" s="13" t="s">
        <v>297</v>
      </c>
    </row>
    <row r="18" spans="1:2" x14ac:dyDescent="0.3">
      <c r="A18" s="12"/>
      <c r="B18" s="12" t="s">
        <v>299</v>
      </c>
    </row>
    <row r="19" spans="1:2" x14ac:dyDescent="0.3">
      <c r="A19" s="13" t="s">
        <v>296</v>
      </c>
      <c r="B19" s="13" t="s">
        <v>300</v>
      </c>
    </row>
    <row r="21" spans="1:2" x14ac:dyDescent="0.3">
      <c r="A21" s="2"/>
      <c r="B21" s="2" t="s">
        <v>303</v>
      </c>
    </row>
    <row r="22" spans="1:2" x14ac:dyDescent="0.3">
      <c r="B22" t="s">
        <v>304</v>
      </c>
    </row>
    <row r="23" spans="1:2" x14ac:dyDescent="0.3">
      <c r="B23" t="s">
        <v>306</v>
      </c>
    </row>
    <row r="24" spans="1:2" x14ac:dyDescent="0.3">
      <c r="B24" t="s">
        <v>307</v>
      </c>
    </row>
    <row r="25" spans="1:2" x14ac:dyDescent="0.3">
      <c r="A25" s="13" t="s">
        <v>296</v>
      </c>
      <c r="B25" s="13" t="s">
        <v>308</v>
      </c>
    </row>
    <row r="27" spans="1:2" x14ac:dyDescent="0.3">
      <c r="A27" s="7"/>
      <c r="B27" s="7" t="s">
        <v>311</v>
      </c>
    </row>
    <row r="28" spans="1:2" x14ac:dyDescent="0.3">
      <c r="A28" s="13" t="s">
        <v>296</v>
      </c>
      <c r="B28" s="13" t="s">
        <v>309</v>
      </c>
    </row>
    <row r="30" spans="1:2" x14ac:dyDescent="0.3">
      <c r="A30" s="4"/>
      <c r="B30" s="4" t="s">
        <v>310</v>
      </c>
    </row>
    <row r="31" spans="1:2" x14ac:dyDescent="0.3">
      <c r="B31" t="s">
        <v>318</v>
      </c>
    </row>
    <row r="32" spans="1:2" x14ac:dyDescent="0.3">
      <c r="B32" t="s">
        <v>312</v>
      </c>
    </row>
    <row r="33" spans="2:2" x14ac:dyDescent="0.3">
      <c r="B33" t="s">
        <v>313</v>
      </c>
    </row>
    <row r="34" spans="2:2" x14ac:dyDescent="0.3">
      <c r="B34" t="s">
        <v>314</v>
      </c>
    </row>
    <row r="35" spans="2:2" x14ac:dyDescent="0.3">
      <c r="B35" t="s">
        <v>315</v>
      </c>
    </row>
    <row r="36" spans="2:2" x14ac:dyDescent="0.3">
      <c r="B36" t="s">
        <v>316</v>
      </c>
    </row>
    <row r="37" spans="2:2" x14ac:dyDescent="0.3">
      <c r="B37" t="s">
        <v>317</v>
      </c>
    </row>
    <row r="38" spans="2:2" x14ac:dyDescent="0.3">
      <c r="B38" t="s">
        <v>319</v>
      </c>
    </row>
    <row r="39" spans="2:2" x14ac:dyDescent="0.3">
      <c r="B39" t="s">
        <v>320</v>
      </c>
    </row>
    <row r="40" spans="2:2" x14ac:dyDescent="0.3">
      <c r="B40" t="s">
        <v>321</v>
      </c>
    </row>
    <row r="41" spans="2:2" x14ac:dyDescent="0.3">
      <c r="B41" t="s">
        <v>322</v>
      </c>
    </row>
    <row r="43" spans="2:2" x14ac:dyDescent="0.3">
      <c r="B43" t="s">
        <v>323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3EB5-F08D-4EC2-9726-AF2CCF08ACA5}">
  <dimension ref="A1:N52"/>
  <sheetViews>
    <sheetView topLeftCell="A4" zoomScale="85" zoomScaleNormal="85" workbookViewId="0">
      <selection activeCell="B1" sqref="B1:N38"/>
    </sheetView>
  </sheetViews>
  <sheetFormatPr defaultRowHeight="14.4" x14ac:dyDescent="0.3"/>
  <cols>
    <col min="4" max="4" width="9" bestFit="1" customWidth="1"/>
  </cols>
  <sheetData>
    <row r="1" spans="1:14" x14ac:dyDescent="0.3">
      <c r="A1" t="s">
        <v>301</v>
      </c>
      <c r="B1" t="s">
        <v>0</v>
      </c>
      <c r="C1" t="s">
        <v>2</v>
      </c>
      <c r="D1" t="s">
        <v>5</v>
      </c>
      <c r="E1" t="s">
        <v>8</v>
      </c>
      <c r="F1" t="s">
        <v>10</v>
      </c>
      <c r="G1" t="s">
        <v>14</v>
      </c>
      <c r="H1" t="s">
        <v>15</v>
      </c>
      <c r="I1" t="s">
        <v>16</v>
      </c>
      <c r="J1" t="s">
        <v>17</v>
      </c>
      <c r="K1" t="s">
        <v>26</v>
      </c>
      <c r="L1" t="s">
        <v>27</v>
      </c>
      <c r="M1" t="s">
        <v>28</v>
      </c>
      <c r="N1" t="s">
        <v>30</v>
      </c>
    </row>
    <row r="2" spans="1:14" x14ac:dyDescent="0.3">
      <c r="A2">
        <v>1</v>
      </c>
      <c r="B2" t="s">
        <v>31</v>
      </c>
      <c r="C2" t="s">
        <v>32</v>
      </c>
      <c r="D2">
        <v>65483968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</row>
    <row r="3" spans="1:14" x14ac:dyDescent="0.3">
      <c r="A3">
        <v>2</v>
      </c>
      <c r="B3" t="s">
        <v>206</v>
      </c>
      <c r="C3" t="s">
        <v>207</v>
      </c>
      <c r="D3">
        <v>72611278</v>
      </c>
      <c r="E3" t="s">
        <v>59</v>
      </c>
      <c r="F3" t="s">
        <v>51</v>
      </c>
      <c r="G3" t="s">
        <v>57</v>
      </c>
      <c r="H3" t="s">
        <v>53</v>
      </c>
      <c r="I3" t="s">
        <v>79</v>
      </c>
      <c r="J3" t="s">
        <v>78</v>
      </c>
      <c r="K3" t="s">
        <v>208</v>
      </c>
      <c r="L3" t="s">
        <v>48</v>
      </c>
      <c r="M3" t="s">
        <v>99</v>
      </c>
      <c r="N3" t="s">
        <v>209</v>
      </c>
    </row>
    <row r="4" spans="1:14" x14ac:dyDescent="0.3">
      <c r="A4">
        <v>3</v>
      </c>
      <c r="B4" t="s">
        <v>86</v>
      </c>
      <c r="C4" t="s">
        <v>87</v>
      </c>
      <c r="D4">
        <v>15208355</v>
      </c>
      <c r="E4" t="s">
        <v>76</v>
      </c>
      <c r="F4" t="s">
        <v>69</v>
      </c>
      <c r="G4" t="s">
        <v>57</v>
      </c>
      <c r="H4" t="s">
        <v>72</v>
      </c>
      <c r="I4" t="s">
        <v>37</v>
      </c>
      <c r="J4" t="s">
        <v>78</v>
      </c>
      <c r="K4" t="s">
        <v>88</v>
      </c>
      <c r="L4" t="s">
        <v>48</v>
      </c>
      <c r="M4" t="s">
        <v>89</v>
      </c>
      <c r="N4" t="s">
        <v>90</v>
      </c>
    </row>
    <row r="5" spans="1:14" x14ac:dyDescent="0.3">
      <c r="A5">
        <v>4</v>
      </c>
      <c r="B5" t="s">
        <v>101</v>
      </c>
      <c r="C5" t="s">
        <v>102</v>
      </c>
      <c r="D5">
        <v>26990657</v>
      </c>
      <c r="E5" t="s">
        <v>49</v>
      </c>
      <c r="F5" t="s">
        <v>69</v>
      </c>
      <c r="G5" t="s">
        <v>66</v>
      </c>
      <c r="H5" t="s">
        <v>36</v>
      </c>
      <c r="I5" t="s">
        <v>62</v>
      </c>
      <c r="J5" t="s">
        <v>54</v>
      </c>
      <c r="K5" t="s">
        <v>103</v>
      </c>
      <c r="L5" t="s">
        <v>40</v>
      </c>
      <c r="M5" t="s">
        <v>95</v>
      </c>
      <c r="N5" t="s">
        <v>104</v>
      </c>
    </row>
    <row r="6" spans="1:14" x14ac:dyDescent="0.3">
      <c r="A6">
        <v>5</v>
      </c>
      <c r="B6" t="s">
        <v>211</v>
      </c>
      <c r="C6" t="s">
        <v>212</v>
      </c>
      <c r="D6">
        <v>96602491</v>
      </c>
      <c r="E6" t="s">
        <v>59</v>
      </c>
      <c r="F6" t="s">
        <v>44</v>
      </c>
      <c r="G6" t="s">
        <v>57</v>
      </c>
      <c r="H6" t="s">
        <v>36</v>
      </c>
      <c r="I6" t="s">
        <v>64</v>
      </c>
      <c r="J6" t="s">
        <v>54</v>
      </c>
      <c r="K6" t="s">
        <v>213</v>
      </c>
      <c r="L6" t="s">
        <v>74</v>
      </c>
      <c r="M6" t="s">
        <v>98</v>
      </c>
      <c r="N6" t="s">
        <v>214</v>
      </c>
    </row>
    <row r="7" spans="1:14" x14ac:dyDescent="0.3">
      <c r="A7">
        <v>6</v>
      </c>
      <c r="B7" t="s">
        <v>210</v>
      </c>
      <c r="C7" t="s">
        <v>216</v>
      </c>
      <c r="D7">
        <v>34799426</v>
      </c>
      <c r="E7" t="s">
        <v>33</v>
      </c>
      <c r="F7" t="s">
        <v>51</v>
      </c>
      <c r="G7" t="s">
        <v>45</v>
      </c>
      <c r="H7" t="s">
        <v>53</v>
      </c>
      <c r="I7" t="s">
        <v>37</v>
      </c>
      <c r="J7" t="s">
        <v>38</v>
      </c>
      <c r="K7" t="s">
        <v>217</v>
      </c>
      <c r="L7" t="s">
        <v>74</v>
      </c>
      <c r="M7" t="s">
        <v>63</v>
      </c>
      <c r="N7" t="s">
        <v>218</v>
      </c>
    </row>
    <row r="8" spans="1:14" x14ac:dyDescent="0.3">
      <c r="A8">
        <v>7</v>
      </c>
      <c r="B8" t="s">
        <v>105</v>
      </c>
      <c r="C8" t="s">
        <v>106</v>
      </c>
      <c r="D8">
        <v>85380185</v>
      </c>
      <c r="E8" t="s">
        <v>59</v>
      </c>
      <c r="F8" t="s">
        <v>51</v>
      </c>
      <c r="G8" t="s">
        <v>56</v>
      </c>
      <c r="H8" t="s">
        <v>36</v>
      </c>
      <c r="I8" t="s">
        <v>73</v>
      </c>
      <c r="J8" t="s">
        <v>46</v>
      </c>
      <c r="K8" t="s">
        <v>107</v>
      </c>
      <c r="L8" t="s">
        <v>58</v>
      </c>
      <c r="M8" t="s">
        <v>41</v>
      </c>
      <c r="N8" t="s">
        <v>108</v>
      </c>
    </row>
    <row r="9" spans="1:14" x14ac:dyDescent="0.3">
      <c r="A9">
        <v>8</v>
      </c>
      <c r="B9" t="s">
        <v>175</v>
      </c>
      <c r="C9" t="s">
        <v>219</v>
      </c>
      <c r="D9">
        <v>69962156</v>
      </c>
      <c r="E9" t="s">
        <v>76</v>
      </c>
      <c r="F9" t="s">
        <v>44</v>
      </c>
      <c r="G9" t="s">
        <v>66</v>
      </c>
      <c r="H9" t="s">
        <v>53</v>
      </c>
      <c r="I9" t="s">
        <v>64</v>
      </c>
      <c r="J9" t="s">
        <v>54</v>
      </c>
      <c r="K9" t="s">
        <v>220</v>
      </c>
      <c r="L9" t="s">
        <v>48</v>
      </c>
      <c r="M9" t="s">
        <v>92</v>
      </c>
      <c r="N9" t="s">
        <v>221</v>
      </c>
    </row>
    <row r="10" spans="1:14" x14ac:dyDescent="0.3">
      <c r="A10">
        <v>9</v>
      </c>
      <c r="B10" t="s">
        <v>112</v>
      </c>
      <c r="C10" t="s">
        <v>113</v>
      </c>
      <c r="D10">
        <v>50234506</v>
      </c>
      <c r="E10" t="s">
        <v>59</v>
      </c>
      <c r="F10" t="s">
        <v>80</v>
      </c>
      <c r="G10" t="s">
        <v>57</v>
      </c>
      <c r="H10" t="s">
        <v>53</v>
      </c>
      <c r="I10" t="s">
        <v>62</v>
      </c>
      <c r="J10" t="s">
        <v>54</v>
      </c>
      <c r="K10" t="s">
        <v>114</v>
      </c>
      <c r="L10" t="s">
        <v>58</v>
      </c>
      <c r="M10" t="s">
        <v>110</v>
      </c>
      <c r="N10" t="s">
        <v>115</v>
      </c>
    </row>
    <row r="11" spans="1:14" x14ac:dyDescent="0.3">
      <c r="A11">
        <v>10</v>
      </c>
      <c r="B11" t="s">
        <v>223</v>
      </c>
      <c r="C11" t="s">
        <v>224</v>
      </c>
      <c r="D11">
        <v>25382187</v>
      </c>
      <c r="E11" t="s">
        <v>49</v>
      </c>
      <c r="F11" t="s">
        <v>44</v>
      </c>
      <c r="G11" t="s">
        <v>45</v>
      </c>
      <c r="H11" t="s">
        <v>36</v>
      </c>
      <c r="I11" t="s">
        <v>64</v>
      </c>
      <c r="J11" t="s">
        <v>54</v>
      </c>
      <c r="K11" t="s">
        <v>225</v>
      </c>
      <c r="L11" t="s">
        <v>58</v>
      </c>
      <c r="M11" t="s">
        <v>91</v>
      </c>
      <c r="N11" t="s">
        <v>226</v>
      </c>
    </row>
    <row r="12" spans="1:14" x14ac:dyDescent="0.3">
      <c r="A12">
        <v>11</v>
      </c>
      <c r="B12" t="s">
        <v>119</v>
      </c>
      <c r="C12" t="s">
        <v>120</v>
      </c>
      <c r="D12">
        <v>86177322</v>
      </c>
      <c r="E12" t="s">
        <v>59</v>
      </c>
      <c r="F12" t="s">
        <v>80</v>
      </c>
      <c r="G12" t="s">
        <v>52</v>
      </c>
      <c r="H12" t="s">
        <v>53</v>
      </c>
      <c r="I12" t="s">
        <v>60</v>
      </c>
      <c r="J12" t="s">
        <v>46</v>
      </c>
      <c r="K12" t="s">
        <v>121</v>
      </c>
      <c r="L12" t="s">
        <v>61</v>
      </c>
      <c r="M12" t="s">
        <v>96</v>
      </c>
      <c r="N12" t="s">
        <v>122</v>
      </c>
    </row>
    <row r="13" spans="1:14" x14ac:dyDescent="0.3">
      <c r="A13">
        <v>12</v>
      </c>
      <c r="B13" t="s">
        <v>227</v>
      </c>
      <c r="C13" t="s">
        <v>228</v>
      </c>
      <c r="D13">
        <v>48986439</v>
      </c>
      <c r="E13" t="s">
        <v>33</v>
      </c>
      <c r="F13" t="s">
        <v>44</v>
      </c>
      <c r="G13" t="s">
        <v>56</v>
      </c>
      <c r="H13" t="s">
        <v>36</v>
      </c>
      <c r="I13" t="s">
        <v>73</v>
      </c>
      <c r="J13" t="s">
        <v>57</v>
      </c>
      <c r="K13" t="s">
        <v>229</v>
      </c>
      <c r="L13" t="s">
        <v>58</v>
      </c>
      <c r="M13" t="s">
        <v>67</v>
      </c>
      <c r="N13" t="s">
        <v>230</v>
      </c>
    </row>
    <row r="14" spans="1:14" x14ac:dyDescent="0.3">
      <c r="A14">
        <v>13</v>
      </c>
      <c r="B14" t="s">
        <v>176</v>
      </c>
      <c r="C14" t="s">
        <v>231</v>
      </c>
      <c r="D14">
        <v>45265300</v>
      </c>
      <c r="E14" t="s">
        <v>59</v>
      </c>
      <c r="F14" t="s">
        <v>57</v>
      </c>
      <c r="G14" t="s">
        <v>56</v>
      </c>
      <c r="H14" t="s">
        <v>57</v>
      </c>
      <c r="I14" t="s">
        <v>79</v>
      </c>
      <c r="J14" t="s">
        <v>84</v>
      </c>
      <c r="K14" t="s">
        <v>232</v>
      </c>
      <c r="L14" t="s">
        <v>70</v>
      </c>
      <c r="M14" t="s">
        <v>83</v>
      </c>
      <c r="N14" t="s">
        <v>233</v>
      </c>
    </row>
    <row r="15" spans="1:14" x14ac:dyDescent="0.3">
      <c r="A15">
        <v>14</v>
      </c>
      <c r="B15" t="s">
        <v>222</v>
      </c>
      <c r="C15" t="s">
        <v>234</v>
      </c>
      <c r="D15">
        <v>20230202</v>
      </c>
      <c r="E15" t="s">
        <v>33</v>
      </c>
      <c r="F15" t="s">
        <v>80</v>
      </c>
      <c r="G15" t="s">
        <v>56</v>
      </c>
      <c r="H15" t="s">
        <v>36</v>
      </c>
      <c r="I15" t="s">
        <v>37</v>
      </c>
      <c r="J15" t="s">
        <v>38</v>
      </c>
      <c r="K15" t="s">
        <v>235</v>
      </c>
      <c r="L15" t="s">
        <v>70</v>
      </c>
      <c r="M15" t="s">
        <v>91</v>
      </c>
      <c r="N15" t="s">
        <v>236</v>
      </c>
    </row>
    <row r="16" spans="1:14" x14ac:dyDescent="0.3">
      <c r="A16">
        <v>15</v>
      </c>
      <c r="B16" t="s">
        <v>125</v>
      </c>
      <c r="C16" t="s">
        <v>126</v>
      </c>
      <c r="D16">
        <v>70948893</v>
      </c>
      <c r="E16" t="s">
        <v>33</v>
      </c>
      <c r="F16" t="s">
        <v>80</v>
      </c>
      <c r="G16" t="s">
        <v>35</v>
      </c>
      <c r="H16" t="s">
        <v>57</v>
      </c>
      <c r="I16" t="s">
        <v>60</v>
      </c>
      <c r="J16" t="s">
        <v>38</v>
      </c>
      <c r="K16" t="s">
        <v>127</v>
      </c>
      <c r="L16" t="s">
        <v>40</v>
      </c>
      <c r="M16" t="s">
        <v>111</v>
      </c>
      <c r="N16" t="s">
        <v>128</v>
      </c>
    </row>
    <row r="17" spans="1:14" x14ac:dyDescent="0.3">
      <c r="A17">
        <v>16</v>
      </c>
      <c r="B17" t="s">
        <v>238</v>
      </c>
      <c r="C17" t="s">
        <v>239</v>
      </c>
      <c r="D17">
        <v>72860689</v>
      </c>
      <c r="E17" t="s">
        <v>76</v>
      </c>
      <c r="F17" t="s">
        <v>57</v>
      </c>
      <c r="G17" t="s">
        <v>57</v>
      </c>
      <c r="H17" t="s">
        <v>36</v>
      </c>
      <c r="I17" t="s">
        <v>62</v>
      </c>
      <c r="J17" t="s">
        <v>46</v>
      </c>
      <c r="K17" t="s">
        <v>240</v>
      </c>
      <c r="L17" t="s">
        <v>61</v>
      </c>
      <c r="M17" t="s">
        <v>77</v>
      </c>
      <c r="N17" t="s">
        <v>241</v>
      </c>
    </row>
    <row r="18" spans="1:14" x14ac:dyDescent="0.3">
      <c r="A18">
        <v>17</v>
      </c>
      <c r="B18" t="s">
        <v>130</v>
      </c>
      <c r="C18" t="s">
        <v>131</v>
      </c>
      <c r="D18">
        <v>92725721</v>
      </c>
      <c r="E18" t="s">
        <v>59</v>
      </c>
      <c r="F18" t="s">
        <v>80</v>
      </c>
      <c r="G18" t="s">
        <v>56</v>
      </c>
      <c r="H18" t="s">
        <v>72</v>
      </c>
      <c r="I18" t="s">
        <v>60</v>
      </c>
      <c r="J18" t="s">
        <v>46</v>
      </c>
      <c r="K18" t="s">
        <v>132</v>
      </c>
      <c r="L18" t="s">
        <v>40</v>
      </c>
      <c r="M18" t="s">
        <v>111</v>
      </c>
      <c r="N18" t="s">
        <v>133</v>
      </c>
    </row>
    <row r="19" spans="1:14" x14ac:dyDescent="0.3">
      <c r="A19">
        <v>18</v>
      </c>
      <c r="B19" t="s">
        <v>134</v>
      </c>
      <c r="C19" t="s">
        <v>135</v>
      </c>
      <c r="D19">
        <v>21631678</v>
      </c>
      <c r="E19" t="s">
        <v>76</v>
      </c>
      <c r="F19" t="s">
        <v>57</v>
      </c>
      <c r="G19" t="s">
        <v>45</v>
      </c>
      <c r="H19" t="s">
        <v>72</v>
      </c>
      <c r="I19" t="s">
        <v>57</v>
      </c>
      <c r="J19" t="s">
        <v>38</v>
      </c>
      <c r="K19" t="s">
        <v>136</v>
      </c>
      <c r="L19" t="s">
        <v>74</v>
      </c>
      <c r="M19" t="s">
        <v>118</v>
      </c>
      <c r="N19" t="s">
        <v>137</v>
      </c>
    </row>
    <row r="20" spans="1:14" x14ac:dyDescent="0.3">
      <c r="A20">
        <v>19</v>
      </c>
      <c r="B20" t="s">
        <v>148</v>
      </c>
      <c r="C20" t="s">
        <v>242</v>
      </c>
      <c r="D20">
        <v>73466996</v>
      </c>
      <c r="E20" t="s">
        <v>59</v>
      </c>
      <c r="F20" t="s">
        <v>34</v>
      </c>
      <c r="G20" t="s">
        <v>52</v>
      </c>
      <c r="H20" t="s">
        <v>72</v>
      </c>
      <c r="I20" t="s">
        <v>62</v>
      </c>
      <c r="J20" t="s">
        <v>46</v>
      </c>
      <c r="K20" t="s">
        <v>243</v>
      </c>
      <c r="L20" t="s">
        <v>48</v>
      </c>
      <c r="M20" t="s">
        <v>81</v>
      </c>
      <c r="N20" t="s">
        <v>244</v>
      </c>
    </row>
    <row r="21" spans="1:14" x14ac:dyDescent="0.3">
      <c r="A21">
        <v>20</v>
      </c>
      <c r="B21" t="s">
        <v>116</v>
      </c>
      <c r="C21" t="s">
        <v>139</v>
      </c>
      <c r="D21">
        <v>81709431</v>
      </c>
      <c r="E21" t="s">
        <v>49</v>
      </c>
      <c r="F21" t="s">
        <v>69</v>
      </c>
      <c r="G21" t="s">
        <v>66</v>
      </c>
      <c r="H21" t="s">
        <v>57</v>
      </c>
      <c r="I21" t="s">
        <v>37</v>
      </c>
      <c r="J21" t="s">
        <v>57</v>
      </c>
      <c r="K21" t="s">
        <v>140</v>
      </c>
      <c r="L21" t="s">
        <v>58</v>
      </c>
      <c r="M21" t="s">
        <v>65</v>
      </c>
      <c r="N21" t="s">
        <v>141</v>
      </c>
    </row>
    <row r="22" spans="1:14" x14ac:dyDescent="0.3">
      <c r="A22">
        <v>21</v>
      </c>
      <c r="B22" t="s">
        <v>215</v>
      </c>
      <c r="C22" t="s">
        <v>246</v>
      </c>
      <c r="D22">
        <v>49569620</v>
      </c>
      <c r="E22" t="s">
        <v>59</v>
      </c>
      <c r="F22" t="s">
        <v>69</v>
      </c>
      <c r="G22" t="s">
        <v>45</v>
      </c>
      <c r="H22" t="s">
        <v>36</v>
      </c>
      <c r="I22" t="s">
        <v>62</v>
      </c>
      <c r="J22" t="s">
        <v>84</v>
      </c>
      <c r="K22" t="s">
        <v>247</v>
      </c>
      <c r="L22" t="s">
        <v>58</v>
      </c>
      <c r="M22" t="s">
        <v>110</v>
      </c>
      <c r="N22" t="s">
        <v>248</v>
      </c>
    </row>
    <row r="23" spans="1:14" x14ac:dyDescent="0.3">
      <c r="A23">
        <v>22</v>
      </c>
      <c r="B23" t="s">
        <v>125</v>
      </c>
      <c r="C23" t="s">
        <v>142</v>
      </c>
      <c r="D23">
        <v>69357534</v>
      </c>
      <c r="E23" t="s">
        <v>76</v>
      </c>
      <c r="F23" t="s">
        <v>69</v>
      </c>
      <c r="G23" t="s">
        <v>66</v>
      </c>
      <c r="H23" t="s">
        <v>72</v>
      </c>
      <c r="I23" t="s">
        <v>73</v>
      </c>
      <c r="J23" t="s">
        <v>84</v>
      </c>
      <c r="K23" t="s">
        <v>143</v>
      </c>
      <c r="L23" t="s">
        <v>58</v>
      </c>
      <c r="M23" t="s">
        <v>94</v>
      </c>
      <c r="N23" t="s">
        <v>144</v>
      </c>
    </row>
    <row r="24" spans="1:14" x14ac:dyDescent="0.3">
      <c r="A24">
        <v>23</v>
      </c>
      <c r="B24" t="s">
        <v>249</v>
      </c>
      <c r="C24" t="s">
        <v>250</v>
      </c>
      <c r="D24">
        <v>50244439</v>
      </c>
      <c r="E24" t="s">
        <v>33</v>
      </c>
      <c r="F24" t="s">
        <v>57</v>
      </c>
      <c r="G24" t="s">
        <v>35</v>
      </c>
      <c r="I24" t="s">
        <v>60</v>
      </c>
      <c r="J24" t="s">
        <v>54</v>
      </c>
      <c r="L24" t="s">
        <v>40</v>
      </c>
      <c r="M24" t="s">
        <v>98</v>
      </c>
      <c r="N24" t="s">
        <v>251</v>
      </c>
    </row>
    <row r="25" spans="1:14" x14ac:dyDescent="0.3">
      <c r="A25">
        <v>24</v>
      </c>
      <c r="B25" t="s">
        <v>129</v>
      </c>
      <c r="C25" t="s">
        <v>145</v>
      </c>
      <c r="D25">
        <v>56858882</v>
      </c>
      <c r="E25" t="s">
        <v>59</v>
      </c>
      <c r="F25" t="s">
        <v>44</v>
      </c>
      <c r="G25" t="s">
        <v>66</v>
      </c>
      <c r="H25" t="s">
        <v>57</v>
      </c>
      <c r="I25" t="s">
        <v>57</v>
      </c>
      <c r="J25" t="s">
        <v>46</v>
      </c>
      <c r="K25" t="s">
        <v>146</v>
      </c>
      <c r="L25" t="s">
        <v>48</v>
      </c>
      <c r="M25" t="s">
        <v>93</v>
      </c>
      <c r="N25" t="s">
        <v>147</v>
      </c>
    </row>
    <row r="26" spans="1:14" x14ac:dyDescent="0.3">
      <c r="A26">
        <v>25</v>
      </c>
      <c r="B26" t="s">
        <v>150</v>
      </c>
      <c r="C26" t="s">
        <v>151</v>
      </c>
      <c r="D26">
        <v>59648498</v>
      </c>
      <c r="E26" t="s">
        <v>49</v>
      </c>
      <c r="F26" t="s">
        <v>44</v>
      </c>
      <c r="G26" t="s">
        <v>45</v>
      </c>
      <c r="H26" t="s">
        <v>72</v>
      </c>
      <c r="I26" t="s">
        <v>73</v>
      </c>
      <c r="J26" t="s">
        <v>54</v>
      </c>
      <c r="K26" t="s">
        <v>152</v>
      </c>
      <c r="L26" t="s">
        <v>58</v>
      </c>
      <c r="M26" t="s">
        <v>100</v>
      </c>
      <c r="N26" t="s">
        <v>153</v>
      </c>
    </row>
    <row r="27" spans="1:14" x14ac:dyDescent="0.3">
      <c r="A27">
        <v>26</v>
      </c>
      <c r="B27" t="s">
        <v>154</v>
      </c>
      <c r="C27" t="s">
        <v>155</v>
      </c>
      <c r="D27">
        <v>71833240</v>
      </c>
      <c r="E27" t="s">
        <v>49</v>
      </c>
      <c r="F27" t="s">
        <v>80</v>
      </c>
      <c r="G27" t="s">
        <v>45</v>
      </c>
      <c r="H27" t="s">
        <v>57</v>
      </c>
      <c r="I27" t="s">
        <v>62</v>
      </c>
      <c r="J27" t="s">
        <v>57</v>
      </c>
      <c r="K27" t="s">
        <v>156</v>
      </c>
      <c r="L27" t="s">
        <v>48</v>
      </c>
      <c r="M27" t="s">
        <v>55</v>
      </c>
      <c r="N27" t="s">
        <v>157</v>
      </c>
    </row>
    <row r="28" spans="1:14" x14ac:dyDescent="0.3">
      <c r="A28">
        <v>27</v>
      </c>
      <c r="B28" t="s">
        <v>252</v>
      </c>
      <c r="C28" t="s">
        <v>253</v>
      </c>
      <c r="D28">
        <v>93243102</v>
      </c>
      <c r="E28" t="s">
        <v>49</v>
      </c>
      <c r="F28" t="s">
        <v>57</v>
      </c>
      <c r="G28" t="s">
        <v>45</v>
      </c>
      <c r="H28" t="s">
        <v>57</v>
      </c>
      <c r="I28" t="s">
        <v>57</v>
      </c>
      <c r="J28" t="s">
        <v>84</v>
      </c>
      <c r="K28" t="s">
        <v>254</v>
      </c>
      <c r="L28" t="s">
        <v>58</v>
      </c>
      <c r="M28" t="s">
        <v>52</v>
      </c>
      <c r="N28" t="s">
        <v>255</v>
      </c>
    </row>
    <row r="29" spans="1:14" x14ac:dyDescent="0.3">
      <c r="A29">
        <v>28</v>
      </c>
      <c r="B29" t="s">
        <v>160</v>
      </c>
      <c r="C29" t="s">
        <v>161</v>
      </c>
      <c r="D29">
        <v>42162331</v>
      </c>
      <c r="E29" t="s">
        <v>59</v>
      </c>
      <c r="F29" t="s">
        <v>69</v>
      </c>
      <c r="G29" t="s">
        <v>56</v>
      </c>
      <c r="H29" t="s">
        <v>72</v>
      </c>
      <c r="I29" t="s">
        <v>79</v>
      </c>
      <c r="J29" t="s">
        <v>38</v>
      </c>
      <c r="K29" t="s">
        <v>162</v>
      </c>
      <c r="L29" t="s">
        <v>48</v>
      </c>
      <c r="M29" t="s">
        <v>71</v>
      </c>
      <c r="N29" t="s">
        <v>163</v>
      </c>
    </row>
    <row r="30" spans="1:14" x14ac:dyDescent="0.3">
      <c r="A30">
        <v>29</v>
      </c>
      <c r="B30" t="s">
        <v>149</v>
      </c>
      <c r="C30" t="s">
        <v>165</v>
      </c>
      <c r="D30">
        <v>96937124</v>
      </c>
      <c r="E30" t="s">
        <v>49</v>
      </c>
      <c r="F30" t="s">
        <v>57</v>
      </c>
      <c r="G30" t="s">
        <v>56</v>
      </c>
      <c r="H30" t="s">
        <v>53</v>
      </c>
      <c r="I30" t="s">
        <v>60</v>
      </c>
      <c r="J30" t="s">
        <v>54</v>
      </c>
      <c r="K30" t="s">
        <v>166</v>
      </c>
      <c r="L30" t="s">
        <v>61</v>
      </c>
      <c r="M30" t="s">
        <v>109</v>
      </c>
      <c r="N30" t="s">
        <v>167</v>
      </c>
    </row>
    <row r="31" spans="1:14" x14ac:dyDescent="0.3">
      <c r="A31">
        <v>30</v>
      </c>
      <c r="B31" t="s">
        <v>237</v>
      </c>
      <c r="C31" t="s">
        <v>256</v>
      </c>
      <c r="D31">
        <v>37444658</v>
      </c>
      <c r="E31" t="s">
        <v>49</v>
      </c>
      <c r="F31" t="s">
        <v>69</v>
      </c>
      <c r="G31" t="s">
        <v>66</v>
      </c>
      <c r="H31" t="s">
        <v>53</v>
      </c>
      <c r="I31" t="s">
        <v>57</v>
      </c>
      <c r="J31" t="s">
        <v>57</v>
      </c>
      <c r="K31" t="s">
        <v>257</v>
      </c>
      <c r="L31" t="s">
        <v>48</v>
      </c>
      <c r="M31" t="s">
        <v>95</v>
      </c>
      <c r="N31" t="s">
        <v>258</v>
      </c>
    </row>
    <row r="32" spans="1:14" x14ac:dyDescent="0.3">
      <c r="A32">
        <v>31</v>
      </c>
      <c r="B32" t="s">
        <v>123</v>
      </c>
      <c r="C32" t="s">
        <v>259</v>
      </c>
      <c r="D32">
        <v>50867234</v>
      </c>
      <c r="E32" t="s">
        <v>59</v>
      </c>
      <c r="F32" t="s">
        <v>34</v>
      </c>
      <c r="G32" t="s">
        <v>35</v>
      </c>
      <c r="H32" t="s">
        <v>57</v>
      </c>
      <c r="I32" t="s">
        <v>37</v>
      </c>
      <c r="J32" t="s">
        <v>78</v>
      </c>
      <c r="K32" t="s">
        <v>260</v>
      </c>
      <c r="L32" t="s">
        <v>70</v>
      </c>
      <c r="M32" t="s">
        <v>82</v>
      </c>
      <c r="N32" t="s">
        <v>261</v>
      </c>
    </row>
    <row r="33" spans="1:14" x14ac:dyDescent="0.3">
      <c r="A33">
        <v>32</v>
      </c>
      <c r="B33" t="s">
        <v>158</v>
      </c>
      <c r="C33" t="s">
        <v>262</v>
      </c>
      <c r="D33">
        <v>30163825</v>
      </c>
      <c r="E33" t="s">
        <v>33</v>
      </c>
      <c r="F33" t="s">
        <v>44</v>
      </c>
      <c r="G33" t="s">
        <v>57</v>
      </c>
      <c r="H33" t="s">
        <v>36</v>
      </c>
      <c r="I33" t="s">
        <v>73</v>
      </c>
      <c r="J33" t="s">
        <v>78</v>
      </c>
      <c r="K33" t="s">
        <v>263</v>
      </c>
      <c r="L33" t="s">
        <v>74</v>
      </c>
      <c r="M33" t="s">
        <v>77</v>
      </c>
      <c r="N33" t="s">
        <v>264</v>
      </c>
    </row>
    <row r="34" spans="1:14" x14ac:dyDescent="0.3">
      <c r="A34">
        <v>33</v>
      </c>
      <c r="B34" t="s">
        <v>169</v>
      </c>
      <c r="C34" t="s">
        <v>170</v>
      </c>
      <c r="D34">
        <v>82236514</v>
      </c>
      <c r="E34" t="s">
        <v>76</v>
      </c>
      <c r="F34" t="s">
        <v>34</v>
      </c>
      <c r="G34" t="s">
        <v>45</v>
      </c>
      <c r="H34" t="s">
        <v>53</v>
      </c>
      <c r="I34" t="s">
        <v>62</v>
      </c>
      <c r="J34" t="s">
        <v>54</v>
      </c>
      <c r="K34" t="s">
        <v>171</v>
      </c>
      <c r="L34" t="s">
        <v>70</v>
      </c>
      <c r="M34" t="s">
        <v>68</v>
      </c>
      <c r="N34" t="s">
        <v>172</v>
      </c>
    </row>
    <row r="35" spans="1:14" x14ac:dyDescent="0.3">
      <c r="A35">
        <v>34</v>
      </c>
      <c r="B35" t="s">
        <v>176</v>
      </c>
      <c r="C35" t="s">
        <v>177</v>
      </c>
      <c r="D35">
        <v>76486645</v>
      </c>
      <c r="E35" t="s">
        <v>33</v>
      </c>
      <c r="F35" t="s">
        <v>51</v>
      </c>
      <c r="G35" t="s">
        <v>56</v>
      </c>
      <c r="H35" t="s">
        <v>57</v>
      </c>
      <c r="I35" t="s">
        <v>37</v>
      </c>
      <c r="J35" t="s">
        <v>78</v>
      </c>
      <c r="K35" t="s">
        <v>178</v>
      </c>
      <c r="L35" t="s">
        <v>61</v>
      </c>
      <c r="M35" t="s">
        <v>109</v>
      </c>
      <c r="N35" t="s">
        <v>179</v>
      </c>
    </row>
    <row r="36" spans="1:14" x14ac:dyDescent="0.3">
      <c r="A36">
        <v>35</v>
      </c>
      <c r="B36" t="s">
        <v>265</v>
      </c>
      <c r="C36" t="s">
        <v>266</v>
      </c>
      <c r="D36">
        <v>63354229</v>
      </c>
      <c r="E36" t="s">
        <v>49</v>
      </c>
      <c r="F36" t="s">
        <v>69</v>
      </c>
      <c r="G36" t="s">
        <v>66</v>
      </c>
      <c r="H36" t="s">
        <v>57</v>
      </c>
      <c r="I36" t="s">
        <v>64</v>
      </c>
      <c r="J36" t="s">
        <v>38</v>
      </c>
      <c r="K36" t="s">
        <v>267</v>
      </c>
      <c r="L36" t="s">
        <v>40</v>
      </c>
      <c r="M36" t="s">
        <v>68</v>
      </c>
      <c r="N36" t="s">
        <v>268</v>
      </c>
    </row>
    <row r="37" spans="1:14" x14ac:dyDescent="0.3">
      <c r="A37">
        <v>36</v>
      </c>
      <c r="B37" t="s">
        <v>180</v>
      </c>
      <c r="C37" t="s">
        <v>181</v>
      </c>
      <c r="D37">
        <v>70531020</v>
      </c>
      <c r="E37" t="s">
        <v>59</v>
      </c>
      <c r="F37" t="s">
        <v>34</v>
      </c>
      <c r="G37" t="s">
        <v>66</v>
      </c>
      <c r="H37" t="s">
        <v>53</v>
      </c>
      <c r="I37" t="s">
        <v>57</v>
      </c>
      <c r="J37" t="s">
        <v>57</v>
      </c>
      <c r="K37" t="s">
        <v>182</v>
      </c>
      <c r="L37" t="s">
        <v>74</v>
      </c>
      <c r="M37" t="s">
        <v>85</v>
      </c>
      <c r="N37" t="s">
        <v>183</v>
      </c>
    </row>
    <row r="38" spans="1:14" x14ac:dyDescent="0.3">
      <c r="A38">
        <v>37</v>
      </c>
      <c r="B38" t="s">
        <v>138</v>
      </c>
      <c r="C38" t="s">
        <v>184</v>
      </c>
      <c r="D38">
        <v>29671698</v>
      </c>
      <c r="E38" t="s">
        <v>49</v>
      </c>
      <c r="F38" t="s">
        <v>34</v>
      </c>
      <c r="G38" t="s">
        <v>66</v>
      </c>
      <c r="H38" t="s">
        <v>53</v>
      </c>
      <c r="I38" t="s">
        <v>62</v>
      </c>
      <c r="J38" t="s">
        <v>78</v>
      </c>
      <c r="K38" t="s">
        <v>185</v>
      </c>
      <c r="L38" t="s">
        <v>74</v>
      </c>
      <c r="M38" t="s">
        <v>118</v>
      </c>
      <c r="N38" t="s">
        <v>186</v>
      </c>
    </row>
    <row r="39" spans="1:14" x14ac:dyDescent="0.3">
      <c r="A39">
        <v>38</v>
      </c>
      <c r="B39" t="s">
        <v>117</v>
      </c>
      <c r="C39" t="s">
        <v>269</v>
      </c>
      <c r="D39">
        <v>88349114</v>
      </c>
      <c r="E39" t="s">
        <v>49</v>
      </c>
      <c r="F39" t="s">
        <v>44</v>
      </c>
      <c r="G39" t="s">
        <v>66</v>
      </c>
      <c r="H39" t="s">
        <v>72</v>
      </c>
      <c r="I39" t="s">
        <v>73</v>
      </c>
      <c r="J39" t="s">
        <v>78</v>
      </c>
      <c r="K39" t="s">
        <v>270</v>
      </c>
      <c r="L39" t="s">
        <v>74</v>
      </c>
      <c r="M39" t="s">
        <v>82</v>
      </c>
      <c r="N39" t="s">
        <v>271</v>
      </c>
    </row>
    <row r="40" spans="1:14" x14ac:dyDescent="0.3">
      <c r="A40">
        <v>39</v>
      </c>
      <c r="B40" t="s">
        <v>187</v>
      </c>
      <c r="C40" t="s">
        <v>188</v>
      </c>
      <c r="D40">
        <v>49762496</v>
      </c>
      <c r="E40" t="s">
        <v>49</v>
      </c>
      <c r="F40" t="s">
        <v>80</v>
      </c>
      <c r="G40" t="s">
        <v>45</v>
      </c>
      <c r="H40" t="s">
        <v>36</v>
      </c>
      <c r="I40" t="s">
        <v>60</v>
      </c>
      <c r="J40" t="s">
        <v>78</v>
      </c>
      <c r="K40" t="s">
        <v>189</v>
      </c>
      <c r="L40" t="s">
        <v>40</v>
      </c>
      <c r="M40" t="s">
        <v>109</v>
      </c>
      <c r="N40" t="s">
        <v>190</v>
      </c>
    </row>
    <row r="41" spans="1:14" x14ac:dyDescent="0.3">
      <c r="A41">
        <v>40</v>
      </c>
      <c r="B41" t="s">
        <v>124</v>
      </c>
      <c r="C41" t="s">
        <v>272</v>
      </c>
      <c r="D41">
        <v>21607547</v>
      </c>
      <c r="E41" t="s">
        <v>33</v>
      </c>
      <c r="F41" t="s">
        <v>51</v>
      </c>
      <c r="G41" t="s">
        <v>35</v>
      </c>
      <c r="H41" t="s">
        <v>72</v>
      </c>
      <c r="I41" t="s">
        <v>60</v>
      </c>
      <c r="J41" t="s">
        <v>78</v>
      </c>
      <c r="K41" t="s">
        <v>273</v>
      </c>
      <c r="L41" t="s">
        <v>61</v>
      </c>
      <c r="M41" t="s">
        <v>97</v>
      </c>
      <c r="N41" t="s">
        <v>274</v>
      </c>
    </row>
    <row r="42" spans="1:14" x14ac:dyDescent="0.3">
      <c r="A42">
        <v>41</v>
      </c>
      <c r="B42" t="s">
        <v>191</v>
      </c>
      <c r="C42" t="s">
        <v>192</v>
      </c>
      <c r="D42">
        <v>21943710</v>
      </c>
      <c r="E42" t="s">
        <v>49</v>
      </c>
      <c r="F42" t="s">
        <v>51</v>
      </c>
      <c r="G42" t="s">
        <v>45</v>
      </c>
      <c r="H42" t="s">
        <v>72</v>
      </c>
      <c r="I42" t="s">
        <v>37</v>
      </c>
      <c r="J42" t="s">
        <v>46</v>
      </c>
      <c r="K42" t="s">
        <v>193</v>
      </c>
      <c r="L42" t="s">
        <v>58</v>
      </c>
      <c r="M42" t="s">
        <v>55</v>
      </c>
      <c r="N42" t="s">
        <v>194</v>
      </c>
    </row>
    <row r="43" spans="1:14" x14ac:dyDescent="0.3">
      <c r="A43">
        <v>42</v>
      </c>
      <c r="B43" t="s">
        <v>164</v>
      </c>
      <c r="C43" t="s">
        <v>275</v>
      </c>
      <c r="D43">
        <v>30754376</v>
      </c>
      <c r="E43" t="s">
        <v>76</v>
      </c>
      <c r="F43" t="s">
        <v>34</v>
      </c>
      <c r="G43" t="s">
        <v>35</v>
      </c>
      <c r="H43" t="s">
        <v>72</v>
      </c>
      <c r="I43" t="s">
        <v>57</v>
      </c>
      <c r="J43" t="s">
        <v>38</v>
      </c>
      <c r="K43" t="s">
        <v>276</v>
      </c>
      <c r="L43" t="s">
        <v>61</v>
      </c>
      <c r="M43" t="s">
        <v>93</v>
      </c>
      <c r="N43" t="s">
        <v>277</v>
      </c>
    </row>
    <row r="44" spans="1:14" x14ac:dyDescent="0.3">
      <c r="A44">
        <v>43</v>
      </c>
      <c r="B44" t="s">
        <v>173</v>
      </c>
      <c r="C44" t="s">
        <v>195</v>
      </c>
      <c r="D44">
        <v>39328825</v>
      </c>
      <c r="E44" t="s">
        <v>33</v>
      </c>
      <c r="F44" t="s">
        <v>69</v>
      </c>
      <c r="G44" t="s">
        <v>45</v>
      </c>
      <c r="H44" t="s">
        <v>36</v>
      </c>
      <c r="I44" t="s">
        <v>47</v>
      </c>
      <c r="J44" t="s">
        <v>46</v>
      </c>
      <c r="K44" t="s">
        <v>196</v>
      </c>
      <c r="L44" t="s">
        <v>74</v>
      </c>
      <c r="M44" t="s">
        <v>75</v>
      </c>
      <c r="N44" t="s">
        <v>197</v>
      </c>
    </row>
    <row r="45" spans="1:14" x14ac:dyDescent="0.3">
      <c r="A45">
        <v>44</v>
      </c>
      <c r="B45" t="s">
        <v>174</v>
      </c>
      <c r="C45" t="s">
        <v>278</v>
      </c>
      <c r="D45">
        <v>79060171</v>
      </c>
      <c r="E45" t="s">
        <v>33</v>
      </c>
      <c r="F45" t="s">
        <v>51</v>
      </c>
      <c r="G45" t="s">
        <v>45</v>
      </c>
      <c r="H45" t="s">
        <v>72</v>
      </c>
      <c r="I45" t="s">
        <v>73</v>
      </c>
      <c r="J45" t="s">
        <v>54</v>
      </c>
      <c r="K45" t="s">
        <v>279</v>
      </c>
      <c r="L45" t="s">
        <v>70</v>
      </c>
      <c r="M45" t="s">
        <v>85</v>
      </c>
      <c r="N45" t="s">
        <v>280</v>
      </c>
    </row>
    <row r="46" spans="1:14" x14ac:dyDescent="0.3">
      <c r="A46">
        <v>45</v>
      </c>
      <c r="B46" t="s">
        <v>198</v>
      </c>
      <c r="C46" t="s">
        <v>199</v>
      </c>
      <c r="D46">
        <v>67903286</v>
      </c>
      <c r="E46" t="s">
        <v>33</v>
      </c>
      <c r="F46" t="s">
        <v>57</v>
      </c>
      <c r="G46" t="s">
        <v>66</v>
      </c>
      <c r="H46" t="s">
        <v>53</v>
      </c>
      <c r="I46" t="s">
        <v>57</v>
      </c>
      <c r="J46" t="s">
        <v>57</v>
      </c>
      <c r="K46" t="s">
        <v>200</v>
      </c>
      <c r="L46" t="s">
        <v>40</v>
      </c>
      <c r="M46" t="s">
        <v>63</v>
      </c>
      <c r="N46" t="s">
        <v>201</v>
      </c>
    </row>
    <row r="47" spans="1:14" x14ac:dyDescent="0.3">
      <c r="A47">
        <v>46</v>
      </c>
      <c r="B47" t="s">
        <v>168</v>
      </c>
      <c r="C47" t="s">
        <v>281</v>
      </c>
      <c r="D47">
        <v>76754301</v>
      </c>
      <c r="E47" t="s">
        <v>49</v>
      </c>
      <c r="F47" t="s">
        <v>44</v>
      </c>
      <c r="G47" t="s">
        <v>52</v>
      </c>
      <c r="H47" t="s">
        <v>72</v>
      </c>
      <c r="I47" t="s">
        <v>62</v>
      </c>
      <c r="J47" t="s">
        <v>38</v>
      </c>
      <c r="K47" t="s">
        <v>282</v>
      </c>
      <c r="L47" t="s">
        <v>61</v>
      </c>
      <c r="M47" t="s">
        <v>96</v>
      </c>
      <c r="N47" t="s">
        <v>283</v>
      </c>
    </row>
    <row r="48" spans="1:14" x14ac:dyDescent="0.3">
      <c r="A48">
        <v>47</v>
      </c>
      <c r="B48" t="s">
        <v>202</v>
      </c>
      <c r="C48" t="s">
        <v>203</v>
      </c>
      <c r="D48">
        <v>71003435</v>
      </c>
      <c r="E48" t="s">
        <v>76</v>
      </c>
      <c r="F48" t="s">
        <v>69</v>
      </c>
      <c r="G48" t="s">
        <v>45</v>
      </c>
      <c r="H48" t="s">
        <v>57</v>
      </c>
      <c r="I48" t="s">
        <v>47</v>
      </c>
      <c r="J48" t="s">
        <v>46</v>
      </c>
      <c r="K48" t="s">
        <v>204</v>
      </c>
      <c r="L48" t="s">
        <v>74</v>
      </c>
      <c r="M48" t="s">
        <v>71</v>
      </c>
      <c r="N48" t="s">
        <v>205</v>
      </c>
    </row>
    <row r="49" spans="1:14" x14ac:dyDescent="0.3">
      <c r="A49">
        <v>48</v>
      </c>
      <c r="B49" t="s">
        <v>284</v>
      </c>
      <c r="C49" t="s">
        <v>285</v>
      </c>
      <c r="D49">
        <v>58501524</v>
      </c>
      <c r="E49" t="s">
        <v>59</v>
      </c>
      <c r="F49" t="s">
        <v>57</v>
      </c>
      <c r="G49" t="s">
        <v>56</v>
      </c>
      <c r="H49" t="s">
        <v>72</v>
      </c>
      <c r="I49" t="s">
        <v>79</v>
      </c>
      <c r="J49" t="s">
        <v>57</v>
      </c>
      <c r="K49" t="s">
        <v>286</v>
      </c>
      <c r="L49" t="s">
        <v>61</v>
      </c>
      <c r="M49" t="s">
        <v>67</v>
      </c>
      <c r="N49" t="s">
        <v>287</v>
      </c>
    </row>
    <row r="50" spans="1:14" x14ac:dyDescent="0.3">
      <c r="A50">
        <v>49</v>
      </c>
      <c r="B50" t="s">
        <v>159</v>
      </c>
      <c r="C50" t="s">
        <v>288</v>
      </c>
      <c r="D50">
        <v>20716014</v>
      </c>
      <c r="E50" t="s">
        <v>33</v>
      </c>
      <c r="F50" t="s">
        <v>44</v>
      </c>
      <c r="G50" t="s">
        <v>52</v>
      </c>
      <c r="H50" t="s">
        <v>53</v>
      </c>
      <c r="I50" t="s">
        <v>64</v>
      </c>
      <c r="J50" t="s">
        <v>78</v>
      </c>
      <c r="K50" t="s">
        <v>289</v>
      </c>
      <c r="L50" t="s">
        <v>40</v>
      </c>
      <c r="M50" t="s">
        <v>99</v>
      </c>
      <c r="N50" t="s">
        <v>290</v>
      </c>
    </row>
    <row r="51" spans="1:14" x14ac:dyDescent="0.3">
      <c r="A51">
        <v>50</v>
      </c>
      <c r="B51" t="s">
        <v>245</v>
      </c>
      <c r="C51" t="s">
        <v>291</v>
      </c>
      <c r="D51">
        <v>31414723</v>
      </c>
      <c r="E51" t="s">
        <v>33</v>
      </c>
      <c r="F51" t="s">
        <v>69</v>
      </c>
      <c r="G51" t="s">
        <v>66</v>
      </c>
      <c r="H51" t="s">
        <v>53</v>
      </c>
      <c r="I51" t="s">
        <v>62</v>
      </c>
      <c r="J51" t="s">
        <v>46</v>
      </c>
      <c r="K51" t="s">
        <v>292</v>
      </c>
      <c r="L51" t="s">
        <v>74</v>
      </c>
      <c r="M51" t="s">
        <v>110</v>
      </c>
      <c r="N51" t="s">
        <v>293</v>
      </c>
    </row>
    <row r="52" spans="1:14" x14ac:dyDescent="0.3">
      <c r="A52" t="s">
        <v>301</v>
      </c>
      <c r="B52" t="s">
        <v>0</v>
      </c>
      <c r="C52" t="s">
        <v>2</v>
      </c>
      <c r="D52" t="s">
        <v>5</v>
      </c>
      <c r="E52" t="s">
        <v>8</v>
      </c>
      <c r="F52" t="s">
        <v>10</v>
      </c>
      <c r="G52" t="s">
        <v>14</v>
      </c>
      <c r="H52" t="s">
        <v>15</v>
      </c>
      <c r="I52" t="s">
        <v>16</v>
      </c>
      <c r="J52" t="s">
        <v>17</v>
      </c>
      <c r="K52" t="s">
        <v>26</v>
      </c>
      <c r="L52" t="s">
        <v>27</v>
      </c>
      <c r="M52" t="s">
        <v>28</v>
      </c>
      <c r="N52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17A3-CD41-446A-ADE2-19233F7963B3}">
  <dimension ref="A1:V50"/>
  <sheetViews>
    <sheetView tabSelected="1" zoomScale="85" zoomScaleNormal="85" workbookViewId="0">
      <selection activeCell="K13" sqref="K13"/>
    </sheetView>
  </sheetViews>
  <sheetFormatPr defaultRowHeight="14.4" x14ac:dyDescent="0.3"/>
  <cols>
    <col min="2" max="2" width="10.44140625" style="19" bestFit="1" customWidth="1"/>
    <col min="3" max="3" width="10.44140625" bestFit="1" customWidth="1"/>
    <col min="4" max="4" width="9" bestFit="1" customWidth="1"/>
    <col min="5" max="5" width="12.44140625" bestFit="1" customWidth="1"/>
    <col min="6" max="7" width="12.6640625" customWidth="1"/>
    <col min="8" max="8" width="11" bestFit="1" customWidth="1"/>
    <col min="11" max="11" width="9" bestFit="1" customWidth="1"/>
    <col min="12" max="13" width="9.109375" bestFit="1" customWidth="1"/>
    <col min="14" max="15" width="9" bestFit="1" customWidth="1"/>
    <col min="16" max="18" width="11.88671875" bestFit="1" customWidth="1"/>
    <col min="19" max="19" width="10.77734375" bestFit="1" customWidth="1"/>
    <col min="20" max="20" width="9" bestFit="1" customWidth="1"/>
    <col min="21" max="21" width="10.77734375" bestFit="1" customWidth="1"/>
  </cols>
  <sheetData>
    <row r="1" spans="1:22" x14ac:dyDescent="0.3">
      <c r="A1" s="14" t="s">
        <v>301</v>
      </c>
      <c r="B1" s="16" t="s">
        <v>1</v>
      </c>
      <c r="C1" s="2" t="s">
        <v>302</v>
      </c>
      <c r="D1" t="s">
        <v>3</v>
      </c>
      <c r="E1" t="s">
        <v>4</v>
      </c>
      <c r="F1" s="16" t="s">
        <v>6</v>
      </c>
      <c r="G1" s="2" t="s">
        <v>305</v>
      </c>
      <c r="H1" t="s">
        <v>7</v>
      </c>
      <c r="I1" s="16" t="s">
        <v>9</v>
      </c>
      <c r="J1" s="2" t="s">
        <v>9</v>
      </c>
      <c r="K1" t="s">
        <v>11</v>
      </c>
      <c r="L1" t="s">
        <v>12</v>
      </c>
      <c r="M1" t="s">
        <v>13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29</v>
      </c>
    </row>
    <row r="2" spans="1:22" x14ac:dyDescent="0.3">
      <c r="A2" s="14">
        <v>1</v>
      </c>
      <c r="B2" s="17">
        <v>35788</v>
      </c>
      <c r="C2" s="15">
        <f ca="1">(TODAY()-B2)/365</f>
        <v>27.284931506849315</v>
      </c>
      <c r="D2" s="4">
        <v>850</v>
      </c>
      <c r="E2">
        <v>22990.95</v>
      </c>
      <c r="F2" s="17">
        <v>45235</v>
      </c>
      <c r="G2" s="15">
        <f ca="1">(TODAY()-F2)</f>
        <v>512</v>
      </c>
      <c r="H2" s="9">
        <v>8900</v>
      </c>
      <c r="I2" s="16" t="s">
        <v>50</v>
      </c>
      <c r="J2" s="2">
        <v>1</v>
      </c>
      <c r="K2">
        <v>1150</v>
      </c>
      <c r="L2">
        <v>60</v>
      </c>
      <c r="M2">
        <v>6</v>
      </c>
      <c r="N2">
        <v>1</v>
      </c>
      <c r="O2">
        <f>H2*2</f>
        <v>17800</v>
      </c>
      <c r="P2">
        <v>370000000</v>
      </c>
      <c r="Q2">
        <v>167980000</v>
      </c>
      <c r="R2">
        <v>180770000</v>
      </c>
      <c r="S2">
        <v>620000</v>
      </c>
      <c r="T2">
        <v>1217</v>
      </c>
      <c r="U2">
        <v>155192800</v>
      </c>
      <c r="V2">
        <v>1</v>
      </c>
    </row>
    <row r="3" spans="1:22" x14ac:dyDescent="0.3">
      <c r="A3" s="14">
        <v>2</v>
      </c>
      <c r="B3" s="17">
        <v>29897</v>
      </c>
      <c r="C3" s="15">
        <f ca="1">(TODAY()-B3)/365</f>
        <v>43.424657534246577</v>
      </c>
      <c r="D3">
        <v>220</v>
      </c>
      <c r="E3">
        <v>126677.59</v>
      </c>
      <c r="F3" s="17">
        <v>45721</v>
      </c>
      <c r="G3" s="15">
        <f t="shared" ref="G3:G49" ca="1" si="0">(TODAY()-F3)</f>
        <v>26</v>
      </c>
      <c r="H3" s="9">
        <v>54379</v>
      </c>
      <c r="I3" s="16" t="s">
        <v>43</v>
      </c>
      <c r="J3" s="2">
        <v>0</v>
      </c>
      <c r="K3">
        <v>1150</v>
      </c>
      <c r="L3">
        <v>60</v>
      </c>
      <c r="M3">
        <v>6</v>
      </c>
      <c r="N3">
        <v>1</v>
      </c>
      <c r="O3">
        <v>0</v>
      </c>
      <c r="P3">
        <v>1792964600</v>
      </c>
      <c r="Q3">
        <v>1759790000</v>
      </c>
      <c r="R3">
        <v>1767970000</v>
      </c>
      <c r="S3">
        <v>0</v>
      </c>
      <c r="T3">
        <v>818</v>
      </c>
      <c r="U3">
        <v>4460600</v>
      </c>
      <c r="V3">
        <v>0</v>
      </c>
    </row>
    <row r="4" spans="1:22" x14ac:dyDescent="0.3">
      <c r="A4" s="14">
        <v>3</v>
      </c>
      <c r="B4" s="17">
        <v>25299</v>
      </c>
      <c r="C4" s="15">
        <f ca="1">(TODAY()-B4)/365</f>
        <v>56.021917808219179</v>
      </c>
      <c r="D4">
        <v>1150</v>
      </c>
      <c r="E4">
        <v>10099.33</v>
      </c>
      <c r="F4" s="17">
        <v>45014</v>
      </c>
      <c r="G4" s="15">
        <f t="shared" ca="1" si="0"/>
        <v>733</v>
      </c>
      <c r="H4" s="9">
        <v>3081</v>
      </c>
      <c r="I4" s="16" t="s">
        <v>50</v>
      </c>
      <c r="J4" s="2">
        <v>1</v>
      </c>
      <c r="K4">
        <v>1150</v>
      </c>
      <c r="L4">
        <v>60</v>
      </c>
      <c r="M4">
        <v>3</v>
      </c>
      <c r="N4">
        <v>1</v>
      </c>
      <c r="O4">
        <f>H4*2.5</f>
        <v>7702.5</v>
      </c>
      <c r="P4">
        <v>1050000000</v>
      </c>
      <c r="Q4">
        <v>10990000</v>
      </c>
      <c r="R4">
        <v>21980000</v>
      </c>
      <c r="S4">
        <v>10993300</v>
      </c>
      <c r="T4">
        <v>0</v>
      </c>
      <c r="U4">
        <v>0</v>
      </c>
      <c r="V4">
        <v>1</v>
      </c>
    </row>
    <row r="5" spans="1:22" x14ac:dyDescent="0.3">
      <c r="A5" s="14">
        <v>4</v>
      </c>
      <c r="B5" s="17">
        <v>37330</v>
      </c>
      <c r="C5" s="15">
        <f ca="1">(TODAY()-B5)/365</f>
        <v>23.06027397260274</v>
      </c>
      <c r="D5">
        <v>1150</v>
      </c>
      <c r="E5">
        <v>7774.15</v>
      </c>
      <c r="F5" s="17">
        <v>44871</v>
      </c>
      <c r="G5" s="15">
        <f t="shared" ca="1" si="0"/>
        <v>876</v>
      </c>
      <c r="H5" s="9">
        <v>621</v>
      </c>
      <c r="I5" s="16" t="s">
        <v>50</v>
      </c>
      <c r="J5" s="2">
        <v>1</v>
      </c>
      <c r="K5">
        <v>1150</v>
      </c>
      <c r="L5">
        <v>60</v>
      </c>
      <c r="M5">
        <v>4</v>
      </c>
      <c r="N5">
        <v>1</v>
      </c>
      <c r="O5">
        <f>H5*3</f>
        <v>1863</v>
      </c>
      <c r="P5">
        <v>800000000</v>
      </c>
      <c r="Q5">
        <v>7740000</v>
      </c>
      <c r="R5">
        <v>15480000</v>
      </c>
      <c r="S5">
        <v>7741500</v>
      </c>
      <c r="T5">
        <v>0</v>
      </c>
      <c r="U5">
        <v>0</v>
      </c>
      <c r="V5">
        <v>1</v>
      </c>
    </row>
    <row r="6" spans="1:22" x14ac:dyDescent="0.3">
      <c r="A6" s="14">
        <v>5</v>
      </c>
      <c r="B6" s="17">
        <v>29689</v>
      </c>
      <c r="C6" s="15">
        <f ca="1">(TODAY()-B6)/365</f>
        <v>43.994520547945207</v>
      </c>
      <c r="D6">
        <v>890</v>
      </c>
      <c r="E6">
        <v>13355.55</v>
      </c>
      <c r="F6" s="17">
        <v>45697</v>
      </c>
      <c r="G6" s="15">
        <f t="shared" ca="1" si="0"/>
        <v>50</v>
      </c>
      <c r="H6">
        <v>5775</v>
      </c>
      <c r="I6" s="16" t="s">
        <v>50</v>
      </c>
      <c r="J6" s="2">
        <v>1</v>
      </c>
      <c r="K6">
        <v>850</v>
      </c>
      <c r="L6">
        <v>60</v>
      </c>
      <c r="M6">
        <v>6</v>
      </c>
      <c r="N6">
        <v>1</v>
      </c>
      <c r="O6">
        <v>0</v>
      </c>
      <c r="P6">
        <v>700000000</v>
      </c>
      <c r="Q6">
        <v>164840000</v>
      </c>
      <c r="R6">
        <v>165530000</v>
      </c>
      <c r="S6">
        <v>0</v>
      </c>
      <c r="T6">
        <v>68</v>
      </c>
      <c r="U6">
        <v>652200</v>
      </c>
      <c r="V6">
        <v>0</v>
      </c>
    </row>
    <row r="7" spans="1:22" x14ac:dyDescent="0.3">
      <c r="A7" s="14">
        <v>6</v>
      </c>
      <c r="B7" s="17">
        <v>35679</v>
      </c>
      <c r="C7" s="15">
        <f ca="1">(TODAY()-B7)/365</f>
        <v>27.583561643835615</v>
      </c>
      <c r="D7">
        <v>775</v>
      </c>
      <c r="E7">
        <v>204318.84</v>
      </c>
      <c r="F7" s="17">
        <v>45728</v>
      </c>
      <c r="G7" s="15">
        <f t="shared" ca="1" si="0"/>
        <v>19</v>
      </c>
      <c r="H7" s="9">
        <v>9510</v>
      </c>
      <c r="I7" s="16" t="s">
        <v>43</v>
      </c>
      <c r="J7" s="2">
        <v>0</v>
      </c>
      <c r="K7">
        <v>900</v>
      </c>
      <c r="L7">
        <v>60</v>
      </c>
      <c r="M7">
        <v>6</v>
      </c>
      <c r="N7">
        <v>1</v>
      </c>
      <c r="O7">
        <v>0</v>
      </c>
      <c r="P7">
        <v>700000000</v>
      </c>
      <c r="Q7">
        <v>148680000</v>
      </c>
      <c r="R7">
        <v>154640000</v>
      </c>
      <c r="S7">
        <v>0</v>
      </c>
      <c r="T7">
        <v>596</v>
      </c>
      <c r="U7">
        <v>14292300</v>
      </c>
      <c r="V7">
        <v>0</v>
      </c>
    </row>
    <row r="8" spans="1:22" x14ac:dyDescent="0.3">
      <c r="A8" s="14">
        <v>7</v>
      </c>
      <c r="B8" s="17">
        <v>33766</v>
      </c>
      <c r="C8" s="15">
        <f ca="1">(TODAY()-B8)/365</f>
        <v>32.824657534246576</v>
      </c>
      <c r="D8">
        <v>1150</v>
      </c>
      <c r="E8">
        <v>1945.19</v>
      </c>
      <c r="F8" s="17">
        <v>44649</v>
      </c>
      <c r="G8" s="15">
        <f t="shared" ca="1" si="0"/>
        <v>1098</v>
      </c>
      <c r="H8" s="9">
        <v>194</v>
      </c>
      <c r="I8" s="16" t="s">
        <v>43</v>
      </c>
      <c r="J8" s="2">
        <v>0</v>
      </c>
      <c r="K8">
        <v>1150</v>
      </c>
      <c r="L8">
        <v>60</v>
      </c>
      <c r="M8">
        <v>2</v>
      </c>
      <c r="N8">
        <v>1</v>
      </c>
      <c r="O8">
        <f>H8*2.8</f>
        <v>543.19999999999993</v>
      </c>
      <c r="P8">
        <v>10000</v>
      </c>
      <c r="Q8">
        <v>5190000</v>
      </c>
      <c r="R8">
        <v>6470000</v>
      </c>
      <c r="S8">
        <v>1200000</v>
      </c>
      <c r="T8">
        <v>8</v>
      </c>
      <c r="U8">
        <v>3910100</v>
      </c>
      <c r="V8">
        <v>1</v>
      </c>
    </row>
    <row r="9" spans="1:22" x14ac:dyDescent="0.3">
      <c r="A9" s="14">
        <v>8</v>
      </c>
      <c r="B9" s="17">
        <v>30850</v>
      </c>
      <c r="C9" s="15">
        <f ca="1">(TODAY()-B9)/365</f>
        <v>40.813698630136983</v>
      </c>
      <c r="D9">
        <v>1050</v>
      </c>
      <c r="E9">
        <v>167072.10999999999</v>
      </c>
      <c r="F9" s="17">
        <v>45672</v>
      </c>
      <c r="G9" s="15">
        <f t="shared" ca="1" si="0"/>
        <v>75</v>
      </c>
      <c r="H9" s="9">
        <v>1389</v>
      </c>
      <c r="I9" s="16" t="s">
        <v>50</v>
      </c>
      <c r="J9" s="2">
        <v>1</v>
      </c>
      <c r="K9">
        <v>850</v>
      </c>
      <c r="L9">
        <v>12</v>
      </c>
      <c r="M9">
        <v>6</v>
      </c>
      <c r="N9">
        <v>1</v>
      </c>
      <c r="O9">
        <v>0</v>
      </c>
      <c r="P9">
        <v>900000000</v>
      </c>
      <c r="Q9">
        <v>793230000</v>
      </c>
      <c r="R9">
        <v>804760000</v>
      </c>
      <c r="S9">
        <v>5309800</v>
      </c>
      <c r="T9">
        <v>622</v>
      </c>
      <c r="U9">
        <v>5044500</v>
      </c>
      <c r="V9">
        <v>0</v>
      </c>
    </row>
    <row r="10" spans="1:22" x14ac:dyDescent="0.3">
      <c r="A10" s="14">
        <v>9</v>
      </c>
      <c r="B10" s="17">
        <v>26171</v>
      </c>
      <c r="C10" s="15">
        <f ca="1">(TODAY()-B10)/365</f>
        <v>53.632876712328766</v>
      </c>
      <c r="D10">
        <v>1150</v>
      </c>
      <c r="E10">
        <v>1392.76</v>
      </c>
      <c r="F10" s="17">
        <v>45027</v>
      </c>
      <c r="G10" s="15">
        <f t="shared" ca="1" si="0"/>
        <v>720</v>
      </c>
      <c r="H10" s="9">
        <v>570</v>
      </c>
      <c r="I10" s="16" t="s">
        <v>50</v>
      </c>
      <c r="J10" s="2">
        <v>1</v>
      </c>
      <c r="K10">
        <v>400</v>
      </c>
      <c r="L10">
        <v>60</v>
      </c>
      <c r="M10">
        <v>2</v>
      </c>
      <c r="N10">
        <v>1</v>
      </c>
      <c r="O10">
        <f>H10*3</f>
        <v>1710</v>
      </c>
      <c r="P10">
        <v>110000000</v>
      </c>
      <c r="Q10">
        <v>13920000</v>
      </c>
      <c r="R10">
        <v>27850000</v>
      </c>
      <c r="S10">
        <v>13927600</v>
      </c>
      <c r="T10">
        <v>0</v>
      </c>
      <c r="U10">
        <v>0</v>
      </c>
      <c r="V10">
        <v>1</v>
      </c>
    </row>
    <row r="11" spans="1:22" x14ac:dyDescent="0.3">
      <c r="A11" s="14">
        <v>10</v>
      </c>
      <c r="B11" s="17">
        <v>34961</v>
      </c>
      <c r="C11" s="15">
        <f ca="1">(TODAY()-B11)/365</f>
        <v>29.550684931506851</v>
      </c>
      <c r="D11">
        <v>400</v>
      </c>
      <c r="E11">
        <v>23523.14</v>
      </c>
      <c r="F11" s="17">
        <v>45685</v>
      </c>
      <c r="G11" s="15">
        <f t="shared" ca="1" si="0"/>
        <v>62</v>
      </c>
      <c r="H11" s="9">
        <v>198</v>
      </c>
      <c r="I11" s="16" t="s">
        <v>50</v>
      </c>
      <c r="J11" s="2">
        <v>1</v>
      </c>
      <c r="K11">
        <v>725</v>
      </c>
      <c r="L11">
        <v>60</v>
      </c>
      <c r="M11">
        <v>3</v>
      </c>
      <c r="N11">
        <v>0</v>
      </c>
      <c r="O11">
        <v>0</v>
      </c>
      <c r="P11">
        <v>700000000</v>
      </c>
      <c r="Q11">
        <v>164840000</v>
      </c>
      <c r="R11">
        <v>16553000</v>
      </c>
      <c r="S11">
        <v>0</v>
      </c>
      <c r="T11">
        <v>0</v>
      </c>
      <c r="U11">
        <v>0</v>
      </c>
      <c r="V11">
        <v>0</v>
      </c>
    </row>
    <row r="12" spans="1:22" x14ac:dyDescent="0.3">
      <c r="A12" s="14">
        <v>11</v>
      </c>
      <c r="B12" s="17">
        <v>25430</v>
      </c>
      <c r="C12" s="15">
        <f ca="1">(TODAY()-B12)/365</f>
        <v>55.663013698630138</v>
      </c>
      <c r="D12">
        <v>1150</v>
      </c>
      <c r="E12">
        <v>1633.02</v>
      </c>
      <c r="F12" s="17">
        <v>44775</v>
      </c>
      <c r="G12" s="15">
        <f t="shared" ca="1" si="0"/>
        <v>972</v>
      </c>
      <c r="H12" s="9">
        <v>287</v>
      </c>
      <c r="I12" s="16" t="s">
        <v>43</v>
      </c>
      <c r="J12" s="2">
        <v>0</v>
      </c>
      <c r="K12">
        <v>1150</v>
      </c>
      <c r="L12">
        <v>60</v>
      </c>
      <c r="M12">
        <v>3</v>
      </c>
      <c r="N12">
        <v>1</v>
      </c>
      <c r="O12">
        <f>H12*2.4</f>
        <v>688.8</v>
      </c>
      <c r="P12">
        <v>124069900</v>
      </c>
      <c r="Q12">
        <v>1330000</v>
      </c>
      <c r="R12">
        <v>2660000</v>
      </c>
      <c r="S12">
        <v>1330200</v>
      </c>
      <c r="T12">
        <v>0</v>
      </c>
      <c r="U12">
        <v>0</v>
      </c>
      <c r="V12">
        <v>1</v>
      </c>
    </row>
    <row r="13" spans="1:22" x14ac:dyDescent="0.3">
      <c r="A13" s="14">
        <v>12</v>
      </c>
      <c r="B13" s="17">
        <v>32457</v>
      </c>
      <c r="C13" s="15">
        <f ca="1">(TODAY()-B13)/365</f>
        <v>36.410958904109592</v>
      </c>
      <c r="D13">
        <v>750</v>
      </c>
      <c r="E13">
        <v>35214.120000000003</v>
      </c>
      <c r="F13" s="20">
        <v>45162</v>
      </c>
      <c r="G13" s="18">
        <f t="shared" ca="1" si="0"/>
        <v>585</v>
      </c>
      <c r="H13" s="9">
        <v>2000</v>
      </c>
      <c r="I13" s="16" t="s">
        <v>50</v>
      </c>
      <c r="J13" s="2">
        <v>1</v>
      </c>
      <c r="K13">
        <v>1150</v>
      </c>
      <c r="L13">
        <v>60</v>
      </c>
      <c r="M13">
        <v>3</v>
      </c>
      <c r="N13">
        <v>0</v>
      </c>
      <c r="O13">
        <v>0</v>
      </c>
      <c r="P13">
        <v>40480000</v>
      </c>
      <c r="Q13">
        <v>32620000</v>
      </c>
      <c r="R13">
        <v>3393000</v>
      </c>
      <c r="S13">
        <v>0</v>
      </c>
      <c r="T13">
        <v>0</v>
      </c>
      <c r="U13">
        <v>0</v>
      </c>
      <c r="V13">
        <v>0</v>
      </c>
    </row>
    <row r="14" spans="1:22" x14ac:dyDescent="0.3">
      <c r="A14" s="14">
        <v>13</v>
      </c>
      <c r="B14" s="17">
        <v>28735</v>
      </c>
      <c r="C14" s="15">
        <f ca="1">(TODAY()-B14)/365</f>
        <v>46.608219178082194</v>
      </c>
      <c r="D14">
        <v>650</v>
      </c>
      <c r="E14">
        <v>12457.32</v>
      </c>
      <c r="F14" s="17">
        <v>45669</v>
      </c>
      <c r="G14" s="15">
        <f t="shared" ca="1" si="0"/>
        <v>78</v>
      </c>
      <c r="H14" s="9">
        <v>4839</v>
      </c>
      <c r="I14" s="16" t="s">
        <v>50</v>
      </c>
      <c r="J14" s="2">
        <v>1</v>
      </c>
      <c r="K14">
        <v>1150</v>
      </c>
      <c r="L14">
        <v>12</v>
      </c>
      <c r="M14">
        <v>2</v>
      </c>
      <c r="N14">
        <v>0</v>
      </c>
      <c r="O14">
        <v>0</v>
      </c>
      <c r="P14">
        <v>40480000</v>
      </c>
      <c r="Q14">
        <v>765950000</v>
      </c>
      <c r="R14">
        <v>78702000</v>
      </c>
      <c r="S14">
        <v>0</v>
      </c>
      <c r="T14">
        <v>0</v>
      </c>
      <c r="U14">
        <v>0</v>
      </c>
      <c r="V14">
        <v>0</v>
      </c>
    </row>
    <row r="15" spans="1:22" x14ac:dyDescent="0.3">
      <c r="A15" s="14">
        <v>14</v>
      </c>
      <c r="B15" s="17">
        <v>26795</v>
      </c>
      <c r="C15" s="15">
        <f ca="1">(TODAY()-B15)/365</f>
        <v>51.923287671232877</v>
      </c>
      <c r="D15">
        <v>650</v>
      </c>
      <c r="E15">
        <v>16845.32</v>
      </c>
      <c r="F15" s="17">
        <v>45717</v>
      </c>
      <c r="G15" s="15">
        <f t="shared" ca="1" si="0"/>
        <v>30</v>
      </c>
      <c r="H15" s="9">
        <v>682</v>
      </c>
      <c r="I15" s="16" t="s">
        <v>43</v>
      </c>
      <c r="J15" s="2">
        <v>0</v>
      </c>
      <c r="K15">
        <v>1150</v>
      </c>
      <c r="L15">
        <v>12</v>
      </c>
      <c r="M15">
        <v>6</v>
      </c>
      <c r="N15">
        <v>1</v>
      </c>
      <c r="O15">
        <v>0</v>
      </c>
      <c r="P15">
        <v>49950600</v>
      </c>
      <c r="Q15">
        <v>33970000</v>
      </c>
      <c r="R15">
        <v>339700</v>
      </c>
      <c r="S15">
        <v>0</v>
      </c>
      <c r="T15">
        <v>0</v>
      </c>
      <c r="U15">
        <v>0</v>
      </c>
      <c r="V15">
        <v>0</v>
      </c>
    </row>
    <row r="16" spans="1:22" x14ac:dyDescent="0.3">
      <c r="A16" s="14">
        <v>15</v>
      </c>
      <c r="B16" s="17">
        <v>26831</v>
      </c>
      <c r="C16" s="15">
        <f ca="1">(TODAY()-B16)/365</f>
        <v>51.824657534246576</v>
      </c>
      <c r="D16">
        <v>1150</v>
      </c>
      <c r="E16">
        <v>201808.44</v>
      </c>
      <c r="F16" s="17">
        <v>45041</v>
      </c>
      <c r="G16" s="15">
        <f t="shared" ca="1" si="0"/>
        <v>706</v>
      </c>
      <c r="H16" s="9">
        <v>2018</v>
      </c>
      <c r="I16" s="16" t="s">
        <v>43</v>
      </c>
      <c r="J16" s="2">
        <v>0</v>
      </c>
      <c r="K16">
        <v>1150</v>
      </c>
      <c r="L16">
        <v>60</v>
      </c>
      <c r="M16">
        <v>3</v>
      </c>
      <c r="N16">
        <v>1</v>
      </c>
      <c r="O16">
        <f>H16*2.1</f>
        <v>4237.8</v>
      </c>
      <c r="P16">
        <v>900000000</v>
      </c>
      <c r="Q16">
        <v>1000890000</v>
      </c>
      <c r="R16">
        <v>1047500000</v>
      </c>
      <c r="S16">
        <v>46610000</v>
      </c>
      <c r="T16">
        <v>0</v>
      </c>
      <c r="U16">
        <v>954280100</v>
      </c>
      <c r="V16">
        <v>1</v>
      </c>
    </row>
    <row r="17" spans="1:22" x14ac:dyDescent="0.3">
      <c r="A17" s="14">
        <v>16</v>
      </c>
      <c r="B17" s="17">
        <v>35660</v>
      </c>
      <c r="C17" s="15">
        <f ca="1">(TODAY()-B17)/365</f>
        <v>27.635616438356163</v>
      </c>
      <c r="D17">
        <v>500</v>
      </c>
      <c r="E17">
        <v>24328.32</v>
      </c>
      <c r="F17" s="17">
        <v>45707</v>
      </c>
      <c r="G17" s="15">
        <f t="shared" ca="1" si="0"/>
        <v>40</v>
      </c>
      <c r="H17" s="9">
        <v>3285</v>
      </c>
      <c r="I17" s="16" t="s">
        <v>50</v>
      </c>
      <c r="J17" s="2">
        <v>1</v>
      </c>
      <c r="K17">
        <v>900</v>
      </c>
      <c r="L17">
        <v>60</v>
      </c>
      <c r="M17">
        <v>6</v>
      </c>
      <c r="N17" s="4">
        <v>1</v>
      </c>
      <c r="O17">
        <v>0</v>
      </c>
      <c r="P17">
        <v>220000000</v>
      </c>
      <c r="Q17">
        <v>147080000</v>
      </c>
      <c r="R17">
        <v>1470800</v>
      </c>
      <c r="S17">
        <v>0</v>
      </c>
      <c r="T17">
        <v>0</v>
      </c>
      <c r="U17">
        <v>0</v>
      </c>
      <c r="V17">
        <v>0</v>
      </c>
    </row>
    <row r="18" spans="1:22" x14ac:dyDescent="0.3">
      <c r="A18" s="14">
        <v>17</v>
      </c>
      <c r="B18" s="17">
        <v>24971</v>
      </c>
      <c r="C18" s="15">
        <f ca="1">(TODAY()-B18)/365</f>
        <v>56.920547945205477</v>
      </c>
      <c r="D18">
        <v>1150</v>
      </c>
      <c r="E18">
        <v>7911.54</v>
      </c>
      <c r="F18" s="17">
        <v>44572</v>
      </c>
      <c r="G18" s="15">
        <f t="shared" ca="1" si="0"/>
        <v>1175</v>
      </c>
      <c r="H18" s="9">
        <v>1868</v>
      </c>
      <c r="I18" s="16" t="s">
        <v>43</v>
      </c>
      <c r="J18" s="2">
        <v>0</v>
      </c>
      <c r="K18">
        <v>1150</v>
      </c>
      <c r="L18">
        <v>60</v>
      </c>
      <c r="M18">
        <v>4</v>
      </c>
      <c r="N18">
        <v>1</v>
      </c>
      <c r="O18">
        <f>H18*2.5</f>
        <v>4670</v>
      </c>
      <c r="P18">
        <v>250000000</v>
      </c>
      <c r="Q18">
        <v>7110000</v>
      </c>
      <c r="R18">
        <v>14230000</v>
      </c>
      <c r="S18">
        <v>7115400</v>
      </c>
      <c r="T18">
        <v>0</v>
      </c>
      <c r="U18">
        <v>0</v>
      </c>
      <c r="V18">
        <v>1</v>
      </c>
    </row>
    <row r="19" spans="1:22" x14ac:dyDescent="0.3">
      <c r="A19" s="14">
        <v>18</v>
      </c>
      <c r="B19" s="17">
        <v>22385</v>
      </c>
      <c r="C19" s="15">
        <f ca="1">(TODAY()-B19)/365</f>
        <v>64.0054794520548</v>
      </c>
      <c r="D19">
        <v>825</v>
      </c>
      <c r="E19">
        <v>111213.71</v>
      </c>
      <c r="F19" s="17">
        <v>45230</v>
      </c>
      <c r="G19" s="15">
        <f t="shared" ca="1" si="0"/>
        <v>517</v>
      </c>
      <c r="H19" s="9">
        <v>6819</v>
      </c>
      <c r="I19" s="16" t="s">
        <v>50</v>
      </c>
      <c r="J19" s="2">
        <v>1</v>
      </c>
      <c r="K19">
        <v>400</v>
      </c>
      <c r="L19">
        <v>12</v>
      </c>
      <c r="M19">
        <v>6</v>
      </c>
      <c r="N19">
        <v>1</v>
      </c>
      <c r="O19">
        <f>H19*2.6</f>
        <v>17729.400000000001</v>
      </c>
      <c r="P19">
        <v>60857100</v>
      </c>
      <c r="Q19">
        <v>33470000</v>
      </c>
      <c r="R19">
        <v>34310000</v>
      </c>
      <c r="S19">
        <v>0</v>
      </c>
      <c r="T19">
        <v>84</v>
      </c>
      <c r="U19">
        <v>8086500</v>
      </c>
      <c r="V19">
        <v>1</v>
      </c>
    </row>
    <row r="20" spans="1:22" x14ac:dyDescent="0.3">
      <c r="A20" s="14">
        <v>19</v>
      </c>
      <c r="B20" s="17">
        <v>30186</v>
      </c>
      <c r="C20" s="15">
        <f ca="1">(TODAY()-B20)/365</f>
        <v>42.632876712328766</v>
      </c>
      <c r="D20">
        <v>450</v>
      </c>
      <c r="E20">
        <v>22222.22</v>
      </c>
      <c r="F20" s="17">
        <v>45705</v>
      </c>
      <c r="G20" s="15">
        <f t="shared" ca="1" si="0"/>
        <v>42</v>
      </c>
      <c r="H20" s="9">
        <v>160</v>
      </c>
      <c r="I20" s="16" t="s">
        <v>50</v>
      </c>
      <c r="J20" s="2">
        <v>1</v>
      </c>
      <c r="K20">
        <v>850</v>
      </c>
      <c r="L20">
        <v>12</v>
      </c>
      <c r="M20">
        <v>2</v>
      </c>
      <c r="N20">
        <v>0</v>
      </c>
      <c r="O20">
        <v>0</v>
      </c>
      <c r="P20">
        <v>527251200</v>
      </c>
      <c r="Q20">
        <v>241680000</v>
      </c>
      <c r="R20">
        <v>294080</v>
      </c>
      <c r="S20">
        <v>0</v>
      </c>
      <c r="T20">
        <v>0</v>
      </c>
      <c r="U20">
        <v>0</v>
      </c>
      <c r="V20">
        <v>0</v>
      </c>
    </row>
    <row r="21" spans="1:22" x14ac:dyDescent="0.3">
      <c r="A21" s="14">
        <v>20</v>
      </c>
      <c r="B21" s="17">
        <v>34895</v>
      </c>
      <c r="C21" s="15">
        <f ca="1">(TODAY()-B21)/365</f>
        <v>29.731506849315068</v>
      </c>
      <c r="D21">
        <v>1150</v>
      </c>
      <c r="E21">
        <v>1919.41</v>
      </c>
      <c r="F21" s="17">
        <v>44777</v>
      </c>
      <c r="G21" s="15">
        <f t="shared" ca="1" si="0"/>
        <v>970</v>
      </c>
      <c r="H21" s="9">
        <v>1272</v>
      </c>
      <c r="I21" s="16" t="s">
        <v>43</v>
      </c>
      <c r="J21" s="2">
        <v>0</v>
      </c>
      <c r="K21">
        <v>1150</v>
      </c>
      <c r="L21">
        <v>60</v>
      </c>
      <c r="M21">
        <v>3</v>
      </c>
      <c r="N21">
        <v>1</v>
      </c>
      <c r="O21">
        <f>H21*2.7</f>
        <v>3434.4</v>
      </c>
      <c r="P21">
        <v>3000000000</v>
      </c>
      <c r="Q21">
        <v>50250000</v>
      </c>
      <c r="R21">
        <v>69440000</v>
      </c>
      <c r="S21">
        <v>19194100</v>
      </c>
      <c r="T21">
        <v>0</v>
      </c>
      <c r="U21">
        <v>0</v>
      </c>
      <c r="V21">
        <v>1</v>
      </c>
    </row>
    <row r="22" spans="1:22" x14ac:dyDescent="0.3">
      <c r="A22" s="14">
        <v>21</v>
      </c>
      <c r="B22" s="17">
        <v>33683</v>
      </c>
      <c r="C22" s="15">
        <f ca="1">(TODAY()-B22)/365</f>
        <v>33.052054794520551</v>
      </c>
      <c r="D22">
        <v>500</v>
      </c>
      <c r="E22">
        <v>13534.63</v>
      </c>
      <c r="F22" s="17">
        <v>45668</v>
      </c>
      <c r="G22" s="15">
        <f t="shared" ca="1" si="0"/>
        <v>79</v>
      </c>
      <c r="H22" s="9">
        <v>673</v>
      </c>
      <c r="I22" s="16" t="s">
        <v>50</v>
      </c>
      <c r="J22" s="2">
        <v>1</v>
      </c>
      <c r="K22">
        <v>725</v>
      </c>
      <c r="L22">
        <v>60</v>
      </c>
      <c r="M22">
        <v>3</v>
      </c>
      <c r="N22">
        <v>0</v>
      </c>
      <c r="O22">
        <v>0</v>
      </c>
      <c r="P22">
        <v>700000000</v>
      </c>
      <c r="Q22">
        <v>32620000</v>
      </c>
      <c r="R22">
        <v>3393000</v>
      </c>
      <c r="S22">
        <v>0</v>
      </c>
      <c r="T22">
        <v>0</v>
      </c>
      <c r="U22">
        <v>0</v>
      </c>
      <c r="V22">
        <v>0</v>
      </c>
    </row>
    <row r="23" spans="1:22" x14ac:dyDescent="0.3">
      <c r="A23" s="14">
        <v>22</v>
      </c>
      <c r="B23" s="17">
        <v>30389</v>
      </c>
      <c r="C23" s="15">
        <f ca="1">(TODAY()-B23)/365</f>
        <v>42.076712328767123</v>
      </c>
      <c r="D23">
        <v>1150</v>
      </c>
      <c r="E23">
        <v>56445.21</v>
      </c>
      <c r="F23" s="17">
        <v>45275</v>
      </c>
      <c r="G23" s="15">
        <f t="shared" ca="1" si="0"/>
        <v>472</v>
      </c>
      <c r="H23" s="4">
        <v>4806</v>
      </c>
      <c r="I23" s="16" t="s">
        <v>50</v>
      </c>
      <c r="J23" s="2">
        <v>1</v>
      </c>
      <c r="K23">
        <v>1150</v>
      </c>
      <c r="L23">
        <v>60</v>
      </c>
      <c r="M23">
        <v>3</v>
      </c>
      <c r="N23">
        <v>1</v>
      </c>
      <c r="O23">
        <v>2315</v>
      </c>
      <c r="P23">
        <v>2000000000</v>
      </c>
      <c r="Q23">
        <v>203140000</v>
      </c>
      <c r="R23">
        <v>406280000</v>
      </c>
      <c r="S23">
        <v>203142100</v>
      </c>
      <c r="T23">
        <v>0</v>
      </c>
      <c r="U23">
        <v>0</v>
      </c>
      <c r="V23">
        <v>1</v>
      </c>
    </row>
    <row r="24" spans="1:22" x14ac:dyDescent="0.3">
      <c r="A24" s="14">
        <v>24</v>
      </c>
      <c r="B24" s="17">
        <v>22446</v>
      </c>
      <c r="C24" s="15">
        <f ca="1">(TODAY()-B24)/365</f>
        <v>63.838356164383562</v>
      </c>
      <c r="D24">
        <v>1150</v>
      </c>
      <c r="E24">
        <v>21278.86</v>
      </c>
      <c r="F24" s="17">
        <v>44834</v>
      </c>
      <c r="G24" s="15">
        <f t="shared" ca="1" si="0"/>
        <v>913</v>
      </c>
      <c r="H24" s="9">
        <v>3200</v>
      </c>
      <c r="I24" s="16" t="s">
        <v>43</v>
      </c>
      <c r="J24" s="2">
        <v>0</v>
      </c>
      <c r="K24">
        <v>1150</v>
      </c>
      <c r="L24">
        <v>60</v>
      </c>
      <c r="M24">
        <v>4</v>
      </c>
      <c r="N24">
        <v>1</v>
      </c>
      <c r="O24">
        <f>H24*2.5</f>
        <v>8000</v>
      </c>
      <c r="P24">
        <v>60000000</v>
      </c>
      <c r="Q24">
        <v>79490000</v>
      </c>
      <c r="R24">
        <v>82540000</v>
      </c>
      <c r="S24">
        <v>3047100</v>
      </c>
      <c r="T24">
        <v>0</v>
      </c>
      <c r="U24">
        <v>76449700</v>
      </c>
      <c r="V24">
        <v>1</v>
      </c>
    </row>
    <row r="25" spans="1:22" x14ac:dyDescent="0.3">
      <c r="A25" s="14">
        <v>25</v>
      </c>
      <c r="B25" s="17">
        <v>22348</v>
      </c>
      <c r="C25" s="15">
        <f ca="1">(TODAY()-B25)/365</f>
        <v>64.106849315068487</v>
      </c>
      <c r="D25">
        <v>1350</v>
      </c>
      <c r="E25">
        <v>11317.79</v>
      </c>
      <c r="F25" s="17">
        <v>45229</v>
      </c>
      <c r="G25" s="18">
        <f t="shared" ca="1" si="0"/>
        <v>518</v>
      </c>
      <c r="H25" s="9">
        <v>675</v>
      </c>
      <c r="I25" s="16" t="s">
        <v>43</v>
      </c>
      <c r="J25" s="2">
        <v>0</v>
      </c>
      <c r="K25">
        <v>900</v>
      </c>
      <c r="L25">
        <v>60</v>
      </c>
      <c r="M25">
        <v>4</v>
      </c>
      <c r="N25">
        <v>1</v>
      </c>
      <c r="O25">
        <f>H25*2.6</f>
        <v>1755</v>
      </c>
      <c r="P25">
        <v>375000000</v>
      </c>
      <c r="Q25">
        <v>241680000</v>
      </c>
      <c r="R25">
        <v>294080000</v>
      </c>
      <c r="S25">
        <v>546500</v>
      </c>
      <c r="T25">
        <v>5185</v>
      </c>
      <c r="U25">
        <v>0</v>
      </c>
      <c r="V25">
        <v>1</v>
      </c>
    </row>
    <row r="26" spans="1:22" x14ac:dyDescent="0.3">
      <c r="A26" s="14">
        <v>26</v>
      </c>
      <c r="B26" s="17">
        <v>26958</v>
      </c>
      <c r="C26" s="15">
        <f ca="1">(TODAY()-B26)/365</f>
        <v>51.476712328767121</v>
      </c>
      <c r="D26">
        <v>1150</v>
      </c>
      <c r="E26">
        <v>107487.83</v>
      </c>
      <c r="F26" s="17">
        <v>45290</v>
      </c>
      <c r="G26" s="15">
        <f t="shared" ca="1" si="0"/>
        <v>457</v>
      </c>
      <c r="H26" s="9">
        <v>4416</v>
      </c>
      <c r="I26" s="16" t="s">
        <v>50</v>
      </c>
      <c r="J26" s="2">
        <v>1</v>
      </c>
      <c r="K26">
        <v>1150</v>
      </c>
      <c r="L26">
        <v>60</v>
      </c>
      <c r="M26">
        <v>2</v>
      </c>
      <c r="N26">
        <v>1</v>
      </c>
      <c r="O26">
        <f>H26*2.1</f>
        <v>9273.6</v>
      </c>
      <c r="P26">
        <v>552000000</v>
      </c>
      <c r="Q26">
        <v>553130000</v>
      </c>
      <c r="R26">
        <v>994730000</v>
      </c>
      <c r="S26">
        <v>441600000</v>
      </c>
      <c r="T26">
        <v>0</v>
      </c>
      <c r="U26">
        <v>111531600</v>
      </c>
      <c r="V26">
        <v>1</v>
      </c>
    </row>
    <row r="27" spans="1:22" x14ac:dyDescent="0.3">
      <c r="A27" s="14">
        <v>27</v>
      </c>
      <c r="B27" s="17">
        <v>33195</v>
      </c>
      <c r="C27" s="15">
        <f ca="1">(TODAY()-B27)/365</f>
        <v>34.389041095890413</v>
      </c>
      <c r="D27">
        <v>700</v>
      </c>
      <c r="E27">
        <v>17854.36</v>
      </c>
      <c r="F27" s="17">
        <v>45710</v>
      </c>
      <c r="G27" s="15">
        <f t="shared" ca="1" si="0"/>
        <v>37</v>
      </c>
      <c r="H27" s="9">
        <v>300</v>
      </c>
      <c r="I27" s="16" t="s">
        <v>43</v>
      </c>
      <c r="J27" s="2">
        <v>0</v>
      </c>
      <c r="K27">
        <v>900</v>
      </c>
      <c r="L27">
        <v>12</v>
      </c>
      <c r="M27">
        <v>4</v>
      </c>
      <c r="N27">
        <v>0</v>
      </c>
      <c r="O27">
        <v>0</v>
      </c>
      <c r="P27">
        <v>59400000</v>
      </c>
      <c r="Q27">
        <v>79490000</v>
      </c>
      <c r="R27">
        <v>825400</v>
      </c>
      <c r="S27">
        <v>0</v>
      </c>
      <c r="T27">
        <v>0</v>
      </c>
      <c r="U27">
        <v>112170</v>
      </c>
      <c r="V27">
        <v>0</v>
      </c>
    </row>
    <row r="28" spans="1:22" x14ac:dyDescent="0.3">
      <c r="A28" s="14">
        <v>28</v>
      </c>
      <c r="B28" s="17">
        <v>36355</v>
      </c>
      <c r="C28" s="15">
        <f ca="1">(TODAY()-B28)/365</f>
        <v>25.731506849315068</v>
      </c>
      <c r="D28">
        <v>1150</v>
      </c>
      <c r="E28">
        <v>4234.57</v>
      </c>
      <c r="F28" s="17">
        <v>44614</v>
      </c>
      <c r="G28" s="15">
        <f t="shared" ca="1" si="0"/>
        <v>1133</v>
      </c>
      <c r="H28" s="9">
        <v>401</v>
      </c>
      <c r="I28" s="16" t="s">
        <v>43</v>
      </c>
      <c r="J28" s="2">
        <v>0</v>
      </c>
      <c r="K28">
        <v>1150</v>
      </c>
      <c r="L28">
        <v>60</v>
      </c>
      <c r="M28">
        <v>4</v>
      </c>
      <c r="N28">
        <v>1</v>
      </c>
      <c r="O28">
        <f>H28*2.4</f>
        <v>962.4</v>
      </c>
      <c r="P28">
        <v>65000000</v>
      </c>
      <c r="Q28">
        <v>420000</v>
      </c>
      <c r="R28">
        <v>850000</v>
      </c>
      <c r="S28">
        <v>425700</v>
      </c>
      <c r="T28">
        <v>0</v>
      </c>
      <c r="U28">
        <v>0</v>
      </c>
      <c r="V28">
        <v>1</v>
      </c>
    </row>
    <row r="29" spans="1:22" x14ac:dyDescent="0.3">
      <c r="A29" s="14">
        <v>29</v>
      </c>
      <c r="B29" s="17">
        <v>32156</v>
      </c>
      <c r="C29" s="15">
        <f ca="1">(TODAY()-B29)/365</f>
        <v>37.235616438356168</v>
      </c>
      <c r="D29">
        <v>950</v>
      </c>
      <c r="E29">
        <v>302191.82</v>
      </c>
      <c r="F29" s="17">
        <v>45198</v>
      </c>
      <c r="G29" s="15">
        <f t="shared" ca="1" si="0"/>
        <v>549</v>
      </c>
      <c r="H29" s="9">
        <v>340</v>
      </c>
      <c r="I29" s="16" t="s">
        <v>50</v>
      </c>
      <c r="J29" s="2">
        <v>1</v>
      </c>
      <c r="K29">
        <v>900</v>
      </c>
      <c r="L29">
        <v>60</v>
      </c>
      <c r="M29">
        <v>6</v>
      </c>
      <c r="N29">
        <v>1</v>
      </c>
      <c r="O29">
        <f>H29*2.8</f>
        <v>951.99999999999989</v>
      </c>
      <c r="P29">
        <v>650000000</v>
      </c>
      <c r="Q29">
        <v>270160000</v>
      </c>
      <c r="R29">
        <v>281940000</v>
      </c>
      <c r="S29">
        <v>0</v>
      </c>
      <c r="T29">
        <v>1178</v>
      </c>
      <c r="U29">
        <v>18291500</v>
      </c>
      <c r="V29">
        <v>1</v>
      </c>
    </row>
    <row r="30" spans="1:22" x14ac:dyDescent="0.3">
      <c r="A30" s="14">
        <v>30</v>
      </c>
      <c r="B30" s="17">
        <v>37214</v>
      </c>
      <c r="C30" s="15">
        <f ca="1">(TODAY()-B30)/365</f>
        <v>23.378082191780823</v>
      </c>
      <c r="D30">
        <v>750</v>
      </c>
      <c r="E30">
        <v>15487.65</v>
      </c>
      <c r="F30" s="17">
        <v>45713</v>
      </c>
      <c r="G30" s="15">
        <f t="shared" ca="1" si="0"/>
        <v>34</v>
      </c>
      <c r="H30" s="9">
        <v>10499</v>
      </c>
      <c r="I30" s="16" t="s">
        <v>43</v>
      </c>
      <c r="J30" s="2">
        <v>0</v>
      </c>
      <c r="K30">
        <v>850</v>
      </c>
      <c r="L30">
        <v>60</v>
      </c>
      <c r="M30">
        <v>3</v>
      </c>
      <c r="N30">
        <v>0</v>
      </c>
      <c r="O30">
        <v>0</v>
      </c>
      <c r="P30">
        <v>250000</v>
      </c>
      <c r="Q30">
        <v>211620000</v>
      </c>
      <c r="R30">
        <v>211620000</v>
      </c>
      <c r="S30">
        <v>0</v>
      </c>
      <c r="T30">
        <v>0</v>
      </c>
      <c r="U30">
        <v>30700</v>
      </c>
      <c r="V30">
        <v>0</v>
      </c>
    </row>
    <row r="31" spans="1:22" x14ac:dyDescent="0.3">
      <c r="A31" s="14">
        <v>31</v>
      </c>
      <c r="B31" s="17">
        <v>29917</v>
      </c>
      <c r="C31" s="15">
        <f ca="1">(TODAY()-B31)/365</f>
        <v>43.369863013698627</v>
      </c>
      <c r="D31">
        <v>650</v>
      </c>
      <c r="E31">
        <v>25879.63</v>
      </c>
      <c r="F31" s="17">
        <v>45715</v>
      </c>
      <c r="G31" s="15">
        <f t="shared" ca="1" si="0"/>
        <v>32</v>
      </c>
      <c r="H31" s="9">
        <v>8119</v>
      </c>
      <c r="I31" s="16" t="s">
        <v>43</v>
      </c>
      <c r="J31" s="2">
        <v>0</v>
      </c>
      <c r="K31">
        <v>725</v>
      </c>
      <c r="L31">
        <v>12</v>
      </c>
      <c r="M31">
        <v>6</v>
      </c>
      <c r="N31">
        <v>1</v>
      </c>
      <c r="O31">
        <v>0</v>
      </c>
      <c r="P31">
        <v>59400000</v>
      </c>
      <c r="Q31">
        <v>39810000</v>
      </c>
      <c r="R31">
        <v>39810000</v>
      </c>
      <c r="S31">
        <v>0</v>
      </c>
      <c r="T31">
        <v>0</v>
      </c>
      <c r="U31">
        <v>1461130</v>
      </c>
      <c r="V31">
        <v>0</v>
      </c>
    </row>
    <row r="32" spans="1:22" x14ac:dyDescent="0.3">
      <c r="A32" s="14">
        <v>32</v>
      </c>
      <c r="B32" s="17">
        <v>36329</v>
      </c>
      <c r="C32" s="15">
        <f ca="1">(TODAY()-B32)/365</f>
        <v>25.802739726027397</v>
      </c>
      <c r="D32">
        <v>1200</v>
      </c>
      <c r="E32">
        <v>15132.52</v>
      </c>
      <c r="F32" s="17">
        <v>45685</v>
      </c>
      <c r="G32" s="15">
        <f t="shared" ca="1" si="0"/>
        <v>62</v>
      </c>
      <c r="H32" s="9">
        <v>2217</v>
      </c>
      <c r="I32" s="16" t="s">
        <v>43</v>
      </c>
      <c r="J32" s="2">
        <v>0</v>
      </c>
      <c r="K32">
        <v>900</v>
      </c>
      <c r="L32">
        <v>12</v>
      </c>
      <c r="M32">
        <v>6</v>
      </c>
      <c r="N32">
        <v>1</v>
      </c>
      <c r="O32">
        <v>0</v>
      </c>
      <c r="P32">
        <v>100000000</v>
      </c>
      <c r="Q32">
        <v>91030000</v>
      </c>
      <c r="R32">
        <v>9103000</v>
      </c>
      <c r="S32">
        <v>0</v>
      </c>
      <c r="T32">
        <v>0</v>
      </c>
      <c r="U32">
        <v>338840</v>
      </c>
      <c r="V32">
        <v>0</v>
      </c>
    </row>
    <row r="33" spans="1:22" x14ac:dyDescent="0.3">
      <c r="A33" s="14">
        <v>33</v>
      </c>
      <c r="B33" s="17">
        <v>32425</v>
      </c>
      <c r="C33" s="15">
        <f ca="1">(TODAY()-B33)/365</f>
        <v>36.4986301369863</v>
      </c>
      <c r="D33">
        <v>1295</v>
      </c>
      <c r="E33">
        <v>7591.41</v>
      </c>
      <c r="F33" s="17">
        <v>45201</v>
      </c>
      <c r="G33" s="15">
        <f t="shared" ca="1" si="0"/>
        <v>546</v>
      </c>
      <c r="H33" s="9">
        <v>16</v>
      </c>
      <c r="I33" s="16" t="s">
        <v>50</v>
      </c>
      <c r="J33" s="2">
        <v>1</v>
      </c>
      <c r="K33">
        <v>725</v>
      </c>
      <c r="L33">
        <v>60</v>
      </c>
      <c r="M33">
        <v>6</v>
      </c>
      <c r="N33">
        <v>1</v>
      </c>
      <c r="O33">
        <f>H33*22</f>
        <v>352</v>
      </c>
      <c r="P33">
        <v>65000000</v>
      </c>
      <c r="Q33">
        <v>32620000</v>
      </c>
      <c r="R33">
        <v>33930000</v>
      </c>
      <c r="S33">
        <v>0</v>
      </c>
      <c r="T33">
        <v>130</v>
      </c>
      <c r="U33">
        <v>5848600</v>
      </c>
      <c r="V33">
        <v>1</v>
      </c>
    </row>
    <row r="34" spans="1:22" x14ac:dyDescent="0.3">
      <c r="A34" s="14">
        <v>34</v>
      </c>
      <c r="B34" s="17">
        <v>29059</v>
      </c>
      <c r="C34" s="15">
        <f ca="1">(TODAY()-B34)/365</f>
        <v>45.720547945205482</v>
      </c>
      <c r="D34">
        <v>795</v>
      </c>
      <c r="E34">
        <v>62203.27</v>
      </c>
      <c r="F34" s="17">
        <v>45195</v>
      </c>
      <c r="G34" s="15">
        <f t="shared" ca="1" si="0"/>
        <v>552</v>
      </c>
      <c r="H34" s="9">
        <v>13852</v>
      </c>
      <c r="I34" s="16" t="s">
        <v>43</v>
      </c>
      <c r="J34" s="2">
        <v>0</v>
      </c>
      <c r="K34" s="4">
        <v>903</v>
      </c>
      <c r="L34">
        <v>60</v>
      </c>
      <c r="M34">
        <v>6</v>
      </c>
      <c r="N34">
        <v>1</v>
      </c>
      <c r="O34">
        <f>H34*2.7</f>
        <v>37400.400000000001</v>
      </c>
      <c r="P34">
        <v>317443800</v>
      </c>
      <c r="Q34">
        <v>235870000</v>
      </c>
      <c r="R34">
        <v>240910000</v>
      </c>
      <c r="S34">
        <v>0</v>
      </c>
      <c r="T34">
        <v>504</v>
      </c>
      <c r="U34">
        <v>1121700</v>
      </c>
      <c r="V34">
        <v>1</v>
      </c>
    </row>
    <row r="35" spans="1:22" x14ac:dyDescent="0.3">
      <c r="A35" s="14">
        <v>35</v>
      </c>
      <c r="B35" s="17">
        <v>25637</v>
      </c>
      <c r="C35" s="15">
        <f ca="1">(TODAY()-B35)/365</f>
        <v>55.095890410958901</v>
      </c>
      <c r="D35">
        <v>650</v>
      </c>
      <c r="E35">
        <v>11111.11</v>
      </c>
      <c r="F35" s="17">
        <v>45699</v>
      </c>
      <c r="G35" s="15">
        <f t="shared" ca="1" si="0"/>
        <v>48</v>
      </c>
      <c r="H35" s="4">
        <v>1111</v>
      </c>
      <c r="I35" s="16" t="s">
        <v>50</v>
      </c>
      <c r="J35" s="2">
        <v>1</v>
      </c>
      <c r="K35">
        <v>900</v>
      </c>
      <c r="L35">
        <v>12</v>
      </c>
      <c r="M35">
        <v>2</v>
      </c>
      <c r="N35">
        <v>0</v>
      </c>
      <c r="O35">
        <v>0</v>
      </c>
      <c r="P35">
        <v>356425</v>
      </c>
      <c r="Q35">
        <v>0</v>
      </c>
      <c r="R35">
        <v>0</v>
      </c>
      <c r="S35">
        <v>0</v>
      </c>
      <c r="T35">
        <v>0</v>
      </c>
      <c r="U35">
        <v>2781100</v>
      </c>
      <c r="V35">
        <v>0</v>
      </c>
    </row>
    <row r="36" spans="1:22" x14ac:dyDescent="0.3">
      <c r="A36" s="14">
        <v>36</v>
      </c>
      <c r="B36" s="17">
        <v>23951</v>
      </c>
      <c r="C36" s="15">
        <f ca="1">(TODAY()-B36)/365</f>
        <v>59.715068493150682</v>
      </c>
      <c r="D36">
        <v>775</v>
      </c>
      <c r="E36">
        <v>76752.78</v>
      </c>
      <c r="F36" s="17">
        <v>45230</v>
      </c>
      <c r="G36" s="15">
        <f t="shared" ca="1" si="0"/>
        <v>517</v>
      </c>
      <c r="H36" s="9">
        <v>1829</v>
      </c>
      <c r="I36" s="16" t="s">
        <v>43</v>
      </c>
      <c r="J36" s="2">
        <v>0</v>
      </c>
      <c r="K36">
        <v>850</v>
      </c>
      <c r="L36">
        <v>60</v>
      </c>
      <c r="M36">
        <v>6</v>
      </c>
      <c r="N36">
        <v>1</v>
      </c>
      <c r="O36">
        <f>H36*2.6</f>
        <v>4755.4000000000005</v>
      </c>
      <c r="P36">
        <v>602415200</v>
      </c>
      <c r="Q36">
        <v>223270000</v>
      </c>
      <c r="R36">
        <v>227830000</v>
      </c>
      <c r="S36">
        <v>0</v>
      </c>
      <c r="T36">
        <v>455</v>
      </c>
      <c r="U36">
        <v>3070000</v>
      </c>
      <c r="V36">
        <v>1</v>
      </c>
    </row>
    <row r="37" spans="1:22" x14ac:dyDescent="0.3">
      <c r="A37" s="14">
        <v>37</v>
      </c>
      <c r="B37" s="17">
        <v>35486</v>
      </c>
      <c r="C37" s="15">
        <f ca="1">(TODAY()-B37)/365</f>
        <v>28.112328767123287</v>
      </c>
      <c r="D37">
        <v>1065</v>
      </c>
      <c r="E37">
        <v>236445.84</v>
      </c>
      <c r="F37" s="17">
        <v>45230</v>
      </c>
      <c r="G37" s="15">
        <f t="shared" ca="1" si="0"/>
        <v>517</v>
      </c>
      <c r="H37" s="9">
        <v>5949</v>
      </c>
      <c r="I37" s="16" t="s">
        <v>43</v>
      </c>
      <c r="J37" s="2">
        <v>0</v>
      </c>
      <c r="K37">
        <v>900</v>
      </c>
      <c r="L37">
        <v>60</v>
      </c>
      <c r="M37">
        <v>6</v>
      </c>
      <c r="N37">
        <v>1</v>
      </c>
      <c r="O37">
        <f>H37*2.9</f>
        <v>17252.099999999999</v>
      </c>
      <c r="P37">
        <v>527251200</v>
      </c>
      <c r="Q37">
        <v>323520000</v>
      </c>
      <c r="R37">
        <v>332350000</v>
      </c>
      <c r="S37">
        <v>0</v>
      </c>
      <c r="T37">
        <v>883</v>
      </c>
      <c r="U37">
        <v>14611300</v>
      </c>
      <c r="V37">
        <v>1</v>
      </c>
    </row>
    <row r="38" spans="1:22" x14ac:dyDescent="0.3">
      <c r="A38" s="14">
        <v>38</v>
      </c>
      <c r="B38" s="17">
        <v>34128</v>
      </c>
      <c r="C38" s="15">
        <f ca="1">(TODAY()-B38)/365</f>
        <v>31.832876712328765</v>
      </c>
      <c r="D38">
        <v>670</v>
      </c>
      <c r="E38">
        <v>42532</v>
      </c>
      <c r="F38" s="17">
        <v>45717</v>
      </c>
      <c r="G38" s="15">
        <f t="shared" ca="1" si="0"/>
        <v>30</v>
      </c>
      <c r="H38" s="9">
        <v>117</v>
      </c>
      <c r="I38" s="16" t="s">
        <v>43</v>
      </c>
      <c r="J38" s="2">
        <v>0</v>
      </c>
      <c r="K38">
        <v>850</v>
      </c>
      <c r="L38">
        <v>60</v>
      </c>
      <c r="M38">
        <v>3</v>
      </c>
      <c r="N38">
        <v>1</v>
      </c>
      <c r="O38">
        <v>0</v>
      </c>
      <c r="P38">
        <v>30000000</v>
      </c>
      <c r="Q38">
        <v>-59440000</v>
      </c>
      <c r="R38">
        <v>-59440000</v>
      </c>
      <c r="S38">
        <v>0</v>
      </c>
      <c r="T38">
        <v>0</v>
      </c>
      <c r="U38">
        <v>281860</v>
      </c>
      <c r="V38">
        <v>0</v>
      </c>
    </row>
    <row r="39" spans="1:22" x14ac:dyDescent="0.3">
      <c r="A39" s="14">
        <v>39</v>
      </c>
      <c r="B39" s="17">
        <v>29634</v>
      </c>
      <c r="C39" s="15">
        <f ca="1">(TODAY()-B39)/365</f>
        <v>44.145205479452052</v>
      </c>
      <c r="D39">
        <v>850</v>
      </c>
      <c r="E39">
        <v>245752.22</v>
      </c>
      <c r="F39" s="17">
        <v>45226</v>
      </c>
      <c r="G39" s="15">
        <f t="shared" ca="1" si="0"/>
        <v>521</v>
      </c>
      <c r="H39" s="9">
        <v>4564</v>
      </c>
      <c r="I39" s="16" t="s">
        <v>43</v>
      </c>
      <c r="J39" s="2">
        <v>0</v>
      </c>
      <c r="K39">
        <v>400</v>
      </c>
      <c r="L39">
        <v>12</v>
      </c>
      <c r="M39">
        <v>6</v>
      </c>
      <c r="N39">
        <v>1</v>
      </c>
      <c r="O39">
        <f>H39*2.3</f>
        <v>10497.199999999999</v>
      </c>
      <c r="P39">
        <v>835346700</v>
      </c>
      <c r="Q39">
        <v>765950000</v>
      </c>
      <c r="R39">
        <v>787020000</v>
      </c>
      <c r="S39">
        <v>0</v>
      </c>
      <c r="T39">
        <v>2107</v>
      </c>
      <c r="U39">
        <v>3388400</v>
      </c>
      <c r="V39">
        <v>1</v>
      </c>
    </row>
    <row r="40" spans="1:22" x14ac:dyDescent="0.3">
      <c r="A40" s="14">
        <v>40</v>
      </c>
      <c r="B40" s="17">
        <v>35086</v>
      </c>
      <c r="C40" s="15">
        <f ca="1">(TODAY()-B40)/365</f>
        <v>29.208219178082192</v>
      </c>
      <c r="D40">
        <v>430</v>
      </c>
      <c r="E40">
        <v>32121</v>
      </c>
      <c r="F40" s="17">
        <v>45720</v>
      </c>
      <c r="G40" s="15">
        <f t="shared" ca="1" si="0"/>
        <v>27</v>
      </c>
      <c r="H40" s="9">
        <v>1049</v>
      </c>
      <c r="I40" s="16" t="s">
        <v>50</v>
      </c>
      <c r="J40" s="2">
        <v>1</v>
      </c>
      <c r="K40">
        <v>725</v>
      </c>
      <c r="L40">
        <v>60</v>
      </c>
      <c r="M40">
        <v>3</v>
      </c>
      <c r="N40">
        <v>0</v>
      </c>
      <c r="O40">
        <v>0</v>
      </c>
      <c r="P40">
        <v>2542135</v>
      </c>
      <c r="Q40">
        <v>0</v>
      </c>
      <c r="R40">
        <v>0</v>
      </c>
      <c r="S40">
        <v>0</v>
      </c>
      <c r="T40">
        <v>0</v>
      </c>
      <c r="U40">
        <v>4072700</v>
      </c>
      <c r="V40">
        <v>0</v>
      </c>
    </row>
    <row r="41" spans="1:22" x14ac:dyDescent="0.3">
      <c r="A41" s="14">
        <v>41</v>
      </c>
      <c r="B41" s="17">
        <v>29913</v>
      </c>
      <c r="C41" s="15">
        <f ca="1">(TODAY()-B41)/365</f>
        <v>43.38082191780822</v>
      </c>
      <c r="D41">
        <v>400</v>
      </c>
      <c r="E41">
        <v>28125.01</v>
      </c>
      <c r="F41" s="17">
        <v>45152</v>
      </c>
      <c r="G41" s="15">
        <f t="shared" ca="1" si="0"/>
        <v>595</v>
      </c>
      <c r="H41" s="9">
        <v>4530</v>
      </c>
      <c r="I41" s="16" t="s">
        <v>50</v>
      </c>
      <c r="J41" s="2">
        <v>1</v>
      </c>
      <c r="K41">
        <v>400</v>
      </c>
      <c r="L41">
        <v>60</v>
      </c>
      <c r="M41" s="4">
        <v>4</v>
      </c>
      <c r="N41">
        <v>1</v>
      </c>
      <c r="O41">
        <f>H41*2.87</f>
        <v>13001.1</v>
      </c>
      <c r="P41">
        <v>40480000</v>
      </c>
      <c r="Q41">
        <v>18290000</v>
      </c>
      <c r="R41">
        <v>18320000</v>
      </c>
      <c r="S41">
        <v>0</v>
      </c>
      <c r="T41">
        <v>3</v>
      </c>
      <c r="U41">
        <v>2781100</v>
      </c>
      <c r="V41">
        <v>1</v>
      </c>
    </row>
    <row r="42" spans="1:22" x14ac:dyDescent="0.3">
      <c r="A42" s="14">
        <v>42</v>
      </c>
      <c r="B42" s="17">
        <v>33589</v>
      </c>
      <c r="C42" s="15">
        <f ca="1">(TODAY()-B42)/365</f>
        <v>33.30958904109589</v>
      </c>
      <c r="D42">
        <v>1200</v>
      </c>
      <c r="E42">
        <v>42153.62</v>
      </c>
      <c r="F42" s="17">
        <v>45722</v>
      </c>
      <c r="G42" s="15">
        <f t="shared" ca="1" si="0"/>
        <v>25</v>
      </c>
      <c r="H42" s="9">
        <v>115</v>
      </c>
      <c r="I42" s="16" t="s">
        <v>43</v>
      </c>
      <c r="J42" s="2">
        <v>0</v>
      </c>
      <c r="K42">
        <v>900</v>
      </c>
      <c r="L42">
        <v>60</v>
      </c>
      <c r="M42">
        <v>6</v>
      </c>
      <c r="N42">
        <v>0</v>
      </c>
      <c r="O42">
        <v>0</v>
      </c>
      <c r="P42">
        <v>250000000</v>
      </c>
      <c r="Q42">
        <v>11430000</v>
      </c>
      <c r="R42">
        <v>11430000</v>
      </c>
      <c r="S42">
        <v>0</v>
      </c>
      <c r="T42">
        <v>0</v>
      </c>
      <c r="U42">
        <v>460650</v>
      </c>
      <c r="V42">
        <v>0</v>
      </c>
    </row>
    <row r="43" spans="1:22" x14ac:dyDescent="0.3">
      <c r="A43" s="14">
        <v>43</v>
      </c>
      <c r="B43" s="17">
        <v>31218</v>
      </c>
      <c r="C43" s="15">
        <f ca="1">(TODAY()-B43)/365</f>
        <v>39.805479452054797</v>
      </c>
      <c r="D43">
        <v>950</v>
      </c>
      <c r="E43">
        <v>190351.81</v>
      </c>
      <c r="F43" s="17">
        <v>45236</v>
      </c>
      <c r="G43" s="15">
        <f t="shared" ca="1" si="0"/>
        <v>511</v>
      </c>
      <c r="H43" s="9">
        <v>46067</v>
      </c>
      <c r="I43" s="16" t="s">
        <v>50</v>
      </c>
      <c r="J43" s="2">
        <v>1</v>
      </c>
      <c r="K43">
        <v>900</v>
      </c>
      <c r="L43">
        <v>60</v>
      </c>
      <c r="M43">
        <v>6</v>
      </c>
      <c r="N43">
        <v>1</v>
      </c>
      <c r="O43">
        <f>H43*2.25</f>
        <v>103650.75</v>
      </c>
      <c r="P43">
        <v>1105436900</v>
      </c>
      <c r="Q43">
        <v>717570000</v>
      </c>
      <c r="R43">
        <v>733690000</v>
      </c>
      <c r="S43">
        <v>0</v>
      </c>
      <c r="T43">
        <v>1611</v>
      </c>
      <c r="U43">
        <v>2818600</v>
      </c>
      <c r="V43">
        <v>1</v>
      </c>
    </row>
    <row r="44" spans="1:22" x14ac:dyDescent="0.3">
      <c r="A44" s="14">
        <v>44</v>
      </c>
      <c r="B44" s="17">
        <v>31585</v>
      </c>
      <c r="C44" s="15">
        <f ca="1">(TODAY()-B44)/365</f>
        <v>38.799999999999997</v>
      </c>
      <c r="D44">
        <v>400</v>
      </c>
      <c r="E44">
        <v>21534</v>
      </c>
      <c r="F44" s="17">
        <v>45699</v>
      </c>
      <c r="G44" s="15">
        <f t="shared" ca="1" si="0"/>
        <v>48</v>
      </c>
      <c r="H44" s="9">
        <v>701</v>
      </c>
      <c r="I44" s="16" t="s">
        <v>50</v>
      </c>
      <c r="J44" s="2">
        <v>1</v>
      </c>
      <c r="K44">
        <v>900</v>
      </c>
      <c r="L44">
        <v>15</v>
      </c>
      <c r="M44">
        <v>6</v>
      </c>
      <c r="N44">
        <v>1</v>
      </c>
      <c r="O44">
        <v>0</v>
      </c>
      <c r="P44">
        <v>49664700</v>
      </c>
      <c r="Q44">
        <v>36650000</v>
      </c>
      <c r="R44">
        <v>36650000</v>
      </c>
      <c r="S44">
        <v>0</v>
      </c>
      <c r="T44">
        <v>0</v>
      </c>
      <c r="U44">
        <v>44606</v>
      </c>
      <c r="V44">
        <v>0</v>
      </c>
    </row>
    <row r="45" spans="1:22" x14ac:dyDescent="0.3">
      <c r="A45" s="14">
        <v>45</v>
      </c>
      <c r="B45" s="17">
        <v>34455</v>
      </c>
      <c r="C45" s="15">
        <f ca="1">(TODAY()-B45)/365</f>
        <v>30.936986301369863</v>
      </c>
      <c r="D45">
        <v>420</v>
      </c>
      <c r="E45">
        <v>142983.42000000001</v>
      </c>
      <c r="F45" s="17">
        <v>45224</v>
      </c>
      <c r="G45" s="15">
        <f t="shared" ca="1" si="0"/>
        <v>523</v>
      </c>
      <c r="H45" s="9">
        <v>455</v>
      </c>
      <c r="I45" s="16" t="s">
        <v>50</v>
      </c>
      <c r="J45" s="2">
        <v>1</v>
      </c>
      <c r="K45">
        <v>725</v>
      </c>
      <c r="L45">
        <v>60</v>
      </c>
      <c r="M45">
        <v>6</v>
      </c>
      <c r="N45">
        <v>1</v>
      </c>
      <c r="O45">
        <f>H45*2.2</f>
        <v>1001.0000000000001</v>
      </c>
      <c r="P45">
        <v>956854100</v>
      </c>
      <c r="Q45">
        <v>929200000</v>
      </c>
      <c r="R45">
        <v>939340000</v>
      </c>
      <c r="S45">
        <v>0</v>
      </c>
      <c r="T45">
        <v>1015</v>
      </c>
      <c r="U45">
        <v>4072700</v>
      </c>
      <c r="V45">
        <v>1</v>
      </c>
    </row>
    <row r="46" spans="1:22" x14ac:dyDescent="0.3">
      <c r="A46" s="14">
        <v>47</v>
      </c>
      <c r="B46" s="17">
        <v>29110</v>
      </c>
      <c r="C46" s="15">
        <f ca="1">(TODAY()-B46)/365</f>
        <v>45.580821917808223</v>
      </c>
      <c r="D46">
        <v>500</v>
      </c>
      <c r="E46">
        <v>6456.46</v>
      </c>
      <c r="F46" s="17">
        <v>45236</v>
      </c>
      <c r="G46" s="15">
        <f t="shared" ca="1" si="0"/>
        <v>511</v>
      </c>
      <c r="H46" s="9">
        <v>943</v>
      </c>
      <c r="I46" s="16" t="s">
        <v>43</v>
      </c>
      <c r="J46" s="2">
        <v>0</v>
      </c>
      <c r="K46">
        <v>600</v>
      </c>
      <c r="L46">
        <v>60</v>
      </c>
      <c r="M46">
        <v>6</v>
      </c>
      <c r="N46">
        <v>1</v>
      </c>
      <c r="O46">
        <f>H46*2.3</f>
        <v>2168.8999999999996</v>
      </c>
      <c r="P46">
        <v>243998300</v>
      </c>
      <c r="Q46">
        <v>197380000</v>
      </c>
      <c r="R46">
        <v>199210000</v>
      </c>
      <c r="S46">
        <v>0</v>
      </c>
      <c r="T46">
        <v>182</v>
      </c>
      <c r="U46">
        <v>4606500</v>
      </c>
      <c r="V46">
        <v>1</v>
      </c>
    </row>
    <row r="47" spans="1:22" x14ac:dyDescent="0.3">
      <c r="A47" s="14">
        <v>48</v>
      </c>
      <c r="B47" s="17">
        <v>22671</v>
      </c>
      <c r="C47" s="15">
        <f ca="1">(TODAY()-B47)/365</f>
        <v>63.221917808219175</v>
      </c>
      <c r="D47">
        <v>1150</v>
      </c>
      <c r="E47">
        <v>36311.19</v>
      </c>
      <c r="F47" s="17">
        <v>45678</v>
      </c>
      <c r="G47" s="15">
        <f t="shared" ca="1" si="0"/>
        <v>69</v>
      </c>
      <c r="H47" s="9">
        <v>1383</v>
      </c>
      <c r="I47" s="16" t="s">
        <v>43</v>
      </c>
      <c r="J47" s="2">
        <v>0</v>
      </c>
      <c r="K47" s="4">
        <v>903</v>
      </c>
      <c r="L47">
        <v>60</v>
      </c>
      <c r="M47">
        <v>6</v>
      </c>
      <c r="N47">
        <v>1</v>
      </c>
      <c r="O47">
        <v>0</v>
      </c>
      <c r="P47">
        <v>1500000000</v>
      </c>
      <c r="Q47">
        <v>211620000</v>
      </c>
      <c r="R47">
        <v>211620000</v>
      </c>
      <c r="S47">
        <v>0</v>
      </c>
      <c r="T47">
        <v>0</v>
      </c>
      <c r="U47">
        <v>211625600</v>
      </c>
      <c r="V47">
        <v>0</v>
      </c>
    </row>
    <row r="48" spans="1:22" x14ac:dyDescent="0.3">
      <c r="A48" s="14">
        <v>49</v>
      </c>
      <c r="B48" s="17">
        <v>22299</v>
      </c>
      <c r="C48" s="15">
        <f ca="1">(TODAY()-B48)/365</f>
        <v>64.241095890410961</v>
      </c>
      <c r="D48">
        <v>750</v>
      </c>
      <c r="E48">
        <v>36541.360000000001</v>
      </c>
      <c r="F48" s="17">
        <v>45714</v>
      </c>
      <c r="G48" s="15">
        <f t="shared" ca="1" si="0"/>
        <v>33</v>
      </c>
      <c r="H48" s="9">
        <v>2542</v>
      </c>
      <c r="I48" s="16" t="s">
        <v>43</v>
      </c>
      <c r="J48" s="2">
        <v>0</v>
      </c>
      <c r="K48">
        <v>900</v>
      </c>
      <c r="L48" s="4">
        <v>48</v>
      </c>
      <c r="M48">
        <v>3</v>
      </c>
      <c r="N48">
        <v>0</v>
      </c>
      <c r="O48">
        <v>0</v>
      </c>
      <c r="P48">
        <v>1524354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</row>
    <row r="49" spans="1:22" x14ac:dyDescent="0.3">
      <c r="A49" s="14">
        <v>50</v>
      </c>
      <c r="B49" s="17">
        <v>23874</v>
      </c>
      <c r="C49" s="15">
        <f ca="1">(TODAY()-B49)/365</f>
        <v>59.926027397260277</v>
      </c>
      <c r="D49">
        <v>600</v>
      </c>
      <c r="E49" s="4">
        <v>-50000</v>
      </c>
      <c r="F49" s="17">
        <v>45680</v>
      </c>
      <c r="G49" s="15">
        <f t="shared" ca="1" si="0"/>
        <v>67</v>
      </c>
      <c r="H49" s="9">
        <v>2000</v>
      </c>
      <c r="I49" s="16" t="s">
        <v>50</v>
      </c>
      <c r="J49" s="2">
        <v>1</v>
      </c>
      <c r="K49">
        <v>725</v>
      </c>
      <c r="L49">
        <v>60</v>
      </c>
      <c r="M49">
        <v>6</v>
      </c>
      <c r="N49">
        <v>0</v>
      </c>
      <c r="O49">
        <v>0</v>
      </c>
      <c r="P49">
        <v>158899646</v>
      </c>
      <c r="Q49">
        <v>11430000</v>
      </c>
      <c r="R49">
        <v>114300</v>
      </c>
      <c r="S49">
        <v>0</v>
      </c>
      <c r="T49">
        <v>0</v>
      </c>
      <c r="U49">
        <v>0</v>
      </c>
      <c r="V49">
        <v>0</v>
      </c>
    </row>
    <row r="50" spans="1:22" x14ac:dyDescent="0.3">
      <c r="A50" s="14" t="s">
        <v>301</v>
      </c>
      <c r="B50" s="16" t="s">
        <v>1</v>
      </c>
      <c r="C50" s="2" t="s">
        <v>1</v>
      </c>
      <c r="D50" t="s">
        <v>3</v>
      </c>
      <c r="E50" t="s">
        <v>4</v>
      </c>
      <c r="F50" s="16" t="s">
        <v>6</v>
      </c>
      <c r="G50" s="2" t="s">
        <v>6</v>
      </c>
      <c r="H50" t="s">
        <v>7</v>
      </c>
      <c r="I50" s="16" t="s">
        <v>9</v>
      </c>
      <c r="J50" s="2" t="s">
        <v>9</v>
      </c>
      <c r="K50" t="s">
        <v>11</v>
      </c>
      <c r="L50" t="s">
        <v>12</v>
      </c>
      <c r="M50" t="s">
        <v>13</v>
      </c>
      <c r="N50" t="s">
        <v>18</v>
      </c>
      <c r="O50" t="s">
        <v>19</v>
      </c>
      <c r="P50" t="s">
        <v>20</v>
      </c>
      <c r="Q50" t="s">
        <v>21</v>
      </c>
      <c r="R50" t="s">
        <v>22</v>
      </c>
      <c r="S50" t="s">
        <v>23</v>
      </c>
      <c r="T50" t="s">
        <v>24</v>
      </c>
      <c r="U50" t="s">
        <v>25</v>
      </c>
      <c r="V50" t="s">
        <v>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304A-9467-47E0-A5CE-3167B6397C92}">
  <dimension ref="A1:S50"/>
  <sheetViews>
    <sheetView zoomScale="85" zoomScaleNormal="85" workbookViewId="0">
      <selection activeCell="O13" sqref="O13"/>
    </sheetView>
  </sheetViews>
  <sheetFormatPr defaultRowHeight="14.4" x14ac:dyDescent="0.3"/>
  <cols>
    <col min="2" max="2" width="10.44140625" bestFit="1" customWidth="1"/>
    <col min="3" max="3" width="9" bestFit="1" customWidth="1"/>
    <col min="4" max="4" width="12.44140625" bestFit="1" customWidth="1"/>
    <col min="5" max="5" width="12.6640625" customWidth="1"/>
    <col min="6" max="6" width="11" bestFit="1" customWidth="1"/>
    <col min="8" max="8" width="9" bestFit="1" customWidth="1"/>
    <col min="9" max="10" width="9.109375" bestFit="1" customWidth="1"/>
    <col min="11" max="12" width="9" bestFit="1" customWidth="1"/>
    <col min="13" max="15" width="11.88671875" bestFit="1" customWidth="1"/>
    <col min="16" max="16" width="10.77734375" bestFit="1" customWidth="1"/>
    <col min="17" max="17" width="9" bestFit="1" customWidth="1"/>
    <col min="18" max="18" width="10.77734375" bestFit="1" customWidth="1"/>
  </cols>
  <sheetData>
    <row r="1" spans="1:19" x14ac:dyDescent="0.3">
      <c r="A1" s="14" t="s">
        <v>301</v>
      </c>
      <c r="B1" s="2" t="s">
        <v>302</v>
      </c>
      <c r="C1" t="s">
        <v>3</v>
      </c>
      <c r="D1" t="s">
        <v>4</v>
      </c>
      <c r="E1" s="2" t="s">
        <v>305</v>
      </c>
      <c r="F1" t="s">
        <v>7</v>
      </c>
      <c r="G1" s="2" t="s">
        <v>9</v>
      </c>
      <c r="H1" t="s">
        <v>11</v>
      </c>
      <c r="I1" t="s">
        <v>12</v>
      </c>
      <c r="J1" t="s">
        <v>13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29</v>
      </c>
    </row>
    <row r="2" spans="1:19" x14ac:dyDescent="0.3">
      <c r="A2" s="14">
        <v>1</v>
      </c>
      <c r="B2" s="15">
        <v>27.28</v>
      </c>
      <c r="C2" s="4">
        <v>850</v>
      </c>
      <c r="D2">
        <v>22990.95</v>
      </c>
      <c r="E2" s="15">
        <v>511</v>
      </c>
      <c r="F2" s="9">
        <v>8900</v>
      </c>
      <c r="G2" s="2">
        <v>1</v>
      </c>
      <c r="H2">
        <v>1150</v>
      </c>
      <c r="I2">
        <v>60</v>
      </c>
      <c r="J2">
        <v>6</v>
      </c>
      <c r="K2">
        <v>1</v>
      </c>
      <c r="L2">
        <f>F2*2</f>
        <v>17800</v>
      </c>
      <c r="M2">
        <v>370000000</v>
      </c>
      <c r="N2">
        <v>167980000</v>
      </c>
      <c r="O2">
        <v>180770000</v>
      </c>
      <c r="P2">
        <v>620000</v>
      </c>
      <c r="Q2">
        <v>1217</v>
      </c>
      <c r="R2">
        <v>155192800</v>
      </c>
      <c r="S2">
        <v>1</v>
      </c>
    </row>
    <row r="3" spans="1:19" x14ac:dyDescent="0.3">
      <c r="A3" s="14">
        <v>2</v>
      </c>
      <c r="B3" s="15">
        <v>43.42</v>
      </c>
      <c r="C3">
        <v>220</v>
      </c>
      <c r="D3">
        <v>126677.59</v>
      </c>
      <c r="E3" s="15">
        <v>25</v>
      </c>
      <c r="F3" s="9">
        <v>54379</v>
      </c>
      <c r="G3" s="2">
        <v>0</v>
      </c>
      <c r="H3">
        <v>1150</v>
      </c>
      <c r="I3">
        <v>60</v>
      </c>
      <c r="J3">
        <v>6</v>
      </c>
      <c r="K3">
        <v>1</v>
      </c>
      <c r="L3">
        <v>0</v>
      </c>
      <c r="M3">
        <v>1792964600</v>
      </c>
      <c r="N3">
        <v>1759790000</v>
      </c>
      <c r="O3">
        <v>1767970000</v>
      </c>
      <c r="P3">
        <v>0</v>
      </c>
      <c r="Q3">
        <v>818</v>
      </c>
      <c r="R3">
        <v>4460600</v>
      </c>
      <c r="S3">
        <v>0</v>
      </c>
    </row>
    <row r="4" spans="1:19" x14ac:dyDescent="0.3">
      <c r="A4" s="14">
        <v>3</v>
      </c>
      <c r="B4" s="15">
        <v>56.02</v>
      </c>
      <c r="C4">
        <v>1150</v>
      </c>
      <c r="D4">
        <v>10099.33</v>
      </c>
      <c r="E4" s="15">
        <v>732</v>
      </c>
      <c r="F4" s="9">
        <v>3081</v>
      </c>
      <c r="G4" s="2">
        <v>1</v>
      </c>
      <c r="H4">
        <v>1150</v>
      </c>
      <c r="I4">
        <v>60</v>
      </c>
      <c r="J4">
        <v>3</v>
      </c>
      <c r="K4">
        <v>1</v>
      </c>
      <c r="L4">
        <f>F4*2.5</f>
        <v>7702.5</v>
      </c>
      <c r="M4">
        <v>1050000000</v>
      </c>
      <c r="N4">
        <v>10990000</v>
      </c>
      <c r="O4">
        <v>21980000</v>
      </c>
      <c r="P4">
        <v>10993300</v>
      </c>
      <c r="Q4">
        <v>0</v>
      </c>
      <c r="R4">
        <v>0</v>
      </c>
      <c r="S4">
        <v>1</v>
      </c>
    </row>
    <row r="5" spans="1:19" x14ac:dyDescent="0.3">
      <c r="A5" s="14">
        <v>4</v>
      </c>
      <c r="B5" s="15">
        <v>23.06</v>
      </c>
      <c r="C5">
        <v>1150</v>
      </c>
      <c r="D5">
        <v>7774.15</v>
      </c>
      <c r="E5" s="15">
        <v>875</v>
      </c>
      <c r="F5" s="9">
        <v>621</v>
      </c>
      <c r="G5" s="2">
        <v>1</v>
      </c>
      <c r="H5">
        <v>1150</v>
      </c>
      <c r="I5">
        <v>60</v>
      </c>
      <c r="J5">
        <v>4</v>
      </c>
      <c r="K5">
        <v>1</v>
      </c>
      <c r="L5">
        <f>F5*3</f>
        <v>1863</v>
      </c>
      <c r="M5">
        <v>800000000</v>
      </c>
      <c r="N5">
        <v>7740000</v>
      </c>
      <c r="O5">
        <v>15480000</v>
      </c>
      <c r="P5">
        <v>7741500</v>
      </c>
      <c r="Q5">
        <v>0</v>
      </c>
      <c r="R5">
        <v>0</v>
      </c>
      <c r="S5">
        <v>1</v>
      </c>
    </row>
    <row r="6" spans="1:19" x14ac:dyDescent="0.3">
      <c r="A6" s="14">
        <v>5</v>
      </c>
      <c r="B6" s="15">
        <v>43.99</v>
      </c>
      <c r="C6">
        <v>890</v>
      </c>
      <c r="D6">
        <v>13355.55</v>
      </c>
      <c r="E6" s="15">
        <v>49</v>
      </c>
      <c r="F6">
        <v>5775</v>
      </c>
      <c r="G6" s="2">
        <v>1</v>
      </c>
      <c r="H6">
        <v>850</v>
      </c>
      <c r="I6">
        <v>60</v>
      </c>
      <c r="J6">
        <v>6</v>
      </c>
      <c r="K6">
        <v>1</v>
      </c>
      <c r="L6">
        <v>0</v>
      </c>
      <c r="M6">
        <v>700000000</v>
      </c>
      <c r="N6">
        <v>164840000</v>
      </c>
      <c r="O6">
        <v>165530000</v>
      </c>
      <c r="P6">
        <v>0</v>
      </c>
      <c r="Q6">
        <v>68</v>
      </c>
      <c r="R6">
        <v>652200</v>
      </c>
      <c r="S6">
        <v>0</v>
      </c>
    </row>
    <row r="7" spans="1:19" x14ac:dyDescent="0.3">
      <c r="A7" s="14">
        <v>6</v>
      </c>
      <c r="B7" s="15">
        <v>27.58</v>
      </c>
      <c r="C7">
        <v>775</v>
      </c>
      <c r="D7">
        <v>204318.84</v>
      </c>
      <c r="E7" s="15">
        <v>18</v>
      </c>
      <c r="F7" s="9">
        <v>9510</v>
      </c>
      <c r="G7" s="2">
        <v>0</v>
      </c>
      <c r="H7">
        <v>900</v>
      </c>
      <c r="I7">
        <v>60</v>
      </c>
      <c r="J7">
        <v>6</v>
      </c>
      <c r="K7">
        <v>1</v>
      </c>
      <c r="L7">
        <v>0</v>
      </c>
      <c r="M7">
        <v>700000000</v>
      </c>
      <c r="N7">
        <v>148680000</v>
      </c>
      <c r="O7">
        <v>154640000</v>
      </c>
      <c r="P7">
        <v>0</v>
      </c>
      <c r="Q7">
        <v>596</v>
      </c>
      <c r="R7">
        <v>14292300</v>
      </c>
      <c r="S7">
        <v>0</v>
      </c>
    </row>
    <row r="8" spans="1:19" x14ac:dyDescent="0.3">
      <c r="A8" s="14">
        <v>7</v>
      </c>
      <c r="B8" s="15">
        <v>32.82</v>
      </c>
      <c r="C8">
        <v>1150</v>
      </c>
      <c r="D8">
        <v>1945.19</v>
      </c>
      <c r="E8" s="15">
        <v>1097</v>
      </c>
      <c r="F8" s="9">
        <v>194</v>
      </c>
      <c r="G8" s="2">
        <v>0</v>
      </c>
      <c r="H8">
        <v>1150</v>
      </c>
      <c r="I8">
        <v>60</v>
      </c>
      <c r="J8">
        <v>2</v>
      </c>
      <c r="K8">
        <v>1</v>
      </c>
      <c r="L8">
        <f>F8*2.8</f>
        <v>543.19999999999993</v>
      </c>
      <c r="M8">
        <v>10000</v>
      </c>
      <c r="N8">
        <v>5190000</v>
      </c>
      <c r="O8">
        <v>6470000</v>
      </c>
      <c r="P8">
        <v>1200000</v>
      </c>
      <c r="Q8">
        <v>8</v>
      </c>
      <c r="R8">
        <v>3910100</v>
      </c>
      <c r="S8">
        <v>1</v>
      </c>
    </row>
    <row r="9" spans="1:19" x14ac:dyDescent="0.3">
      <c r="A9" s="14">
        <v>8</v>
      </c>
      <c r="B9" s="15">
        <v>40.81</v>
      </c>
      <c r="C9">
        <v>1050</v>
      </c>
      <c r="D9">
        <v>167072.10999999999</v>
      </c>
      <c r="E9" s="15">
        <v>74</v>
      </c>
      <c r="F9" s="9">
        <v>1389</v>
      </c>
      <c r="G9" s="2">
        <v>1</v>
      </c>
      <c r="H9">
        <v>850</v>
      </c>
      <c r="I9">
        <v>12</v>
      </c>
      <c r="J9">
        <v>6</v>
      </c>
      <c r="K9">
        <v>1</v>
      </c>
      <c r="L9">
        <v>0</v>
      </c>
      <c r="M9">
        <v>900000000</v>
      </c>
      <c r="N9">
        <v>793230000</v>
      </c>
      <c r="O9">
        <v>804760000</v>
      </c>
      <c r="P9">
        <v>5309800</v>
      </c>
      <c r="Q9">
        <v>622</v>
      </c>
      <c r="R9">
        <v>5044500</v>
      </c>
      <c r="S9">
        <v>0</v>
      </c>
    </row>
    <row r="10" spans="1:19" x14ac:dyDescent="0.3">
      <c r="A10" s="14">
        <v>9</v>
      </c>
      <c r="B10" s="15">
        <v>53.63</v>
      </c>
      <c r="C10">
        <v>1150</v>
      </c>
      <c r="D10">
        <v>1392.76</v>
      </c>
      <c r="E10" s="15">
        <v>719</v>
      </c>
      <c r="F10" s="9">
        <v>570</v>
      </c>
      <c r="G10" s="2">
        <v>1</v>
      </c>
      <c r="H10">
        <v>400</v>
      </c>
      <c r="I10">
        <v>60</v>
      </c>
      <c r="J10">
        <v>2</v>
      </c>
      <c r="K10">
        <v>1</v>
      </c>
      <c r="L10">
        <f>F10*3</f>
        <v>1710</v>
      </c>
      <c r="M10">
        <v>110000000</v>
      </c>
      <c r="N10">
        <v>13920000</v>
      </c>
      <c r="O10">
        <v>27850000</v>
      </c>
      <c r="P10">
        <v>13927600</v>
      </c>
      <c r="Q10">
        <v>0</v>
      </c>
      <c r="R10">
        <v>0</v>
      </c>
      <c r="S10">
        <v>1</v>
      </c>
    </row>
    <row r="11" spans="1:19" x14ac:dyDescent="0.3">
      <c r="A11" s="14">
        <v>10</v>
      </c>
      <c r="B11" s="15">
        <v>29.55</v>
      </c>
      <c r="C11">
        <v>400</v>
      </c>
      <c r="D11">
        <v>23523.14</v>
      </c>
      <c r="E11" s="15">
        <v>61</v>
      </c>
      <c r="F11" s="9">
        <v>198</v>
      </c>
      <c r="G11" s="2">
        <v>1</v>
      </c>
      <c r="H11">
        <v>725</v>
      </c>
      <c r="I11">
        <v>60</v>
      </c>
      <c r="J11">
        <v>3</v>
      </c>
      <c r="K11">
        <v>0</v>
      </c>
      <c r="L11">
        <v>0</v>
      </c>
      <c r="M11">
        <v>700000000</v>
      </c>
      <c r="N11">
        <v>164840000</v>
      </c>
      <c r="O11">
        <v>16553000</v>
      </c>
      <c r="P11">
        <v>0</v>
      </c>
      <c r="Q11">
        <v>0</v>
      </c>
      <c r="R11">
        <v>0</v>
      </c>
      <c r="S11">
        <v>0</v>
      </c>
    </row>
    <row r="12" spans="1:19" x14ac:dyDescent="0.3">
      <c r="A12" s="14">
        <v>11</v>
      </c>
      <c r="B12" s="15">
        <v>55.66</v>
      </c>
      <c r="C12">
        <v>1150</v>
      </c>
      <c r="D12">
        <v>1633.02</v>
      </c>
      <c r="E12" s="15">
        <v>971</v>
      </c>
      <c r="F12" s="9">
        <v>287</v>
      </c>
      <c r="G12" s="2">
        <v>0</v>
      </c>
      <c r="H12">
        <v>1150</v>
      </c>
      <c r="I12">
        <v>60</v>
      </c>
      <c r="J12">
        <v>3</v>
      </c>
      <c r="K12">
        <v>1</v>
      </c>
      <c r="L12">
        <f>F12*2.4</f>
        <v>688.8</v>
      </c>
      <c r="M12">
        <v>124069900</v>
      </c>
      <c r="N12">
        <v>1330000</v>
      </c>
      <c r="O12">
        <v>2660000</v>
      </c>
      <c r="P12">
        <v>1330200</v>
      </c>
      <c r="Q12">
        <v>0</v>
      </c>
      <c r="R12">
        <v>0</v>
      </c>
      <c r="S12">
        <v>1</v>
      </c>
    </row>
    <row r="13" spans="1:19" x14ac:dyDescent="0.3">
      <c r="A13" s="14">
        <v>12</v>
      </c>
      <c r="B13" s="15">
        <v>36.409999999999997</v>
      </c>
      <c r="C13">
        <v>750</v>
      </c>
      <c r="D13">
        <v>35214.120000000003</v>
      </c>
      <c r="E13" s="18">
        <v>584</v>
      </c>
      <c r="F13" s="9">
        <v>2000</v>
      </c>
      <c r="G13" s="2">
        <v>1</v>
      </c>
      <c r="H13">
        <v>1150</v>
      </c>
      <c r="I13">
        <v>60</v>
      </c>
      <c r="J13">
        <v>3</v>
      </c>
      <c r="K13">
        <v>0</v>
      </c>
      <c r="L13">
        <v>0</v>
      </c>
      <c r="M13">
        <v>40480000</v>
      </c>
      <c r="N13">
        <v>32620000</v>
      </c>
      <c r="O13">
        <v>3393000</v>
      </c>
      <c r="P13">
        <v>0</v>
      </c>
      <c r="Q13">
        <v>0</v>
      </c>
      <c r="R13">
        <v>0</v>
      </c>
      <c r="S13">
        <v>0</v>
      </c>
    </row>
    <row r="14" spans="1:19" x14ac:dyDescent="0.3">
      <c r="A14" s="14">
        <v>13</v>
      </c>
      <c r="B14" s="15">
        <v>46.61</v>
      </c>
      <c r="C14">
        <v>650</v>
      </c>
      <c r="D14">
        <v>12457.32</v>
      </c>
      <c r="E14" s="15">
        <v>77</v>
      </c>
      <c r="F14" s="9">
        <v>4839</v>
      </c>
      <c r="G14" s="2">
        <v>1</v>
      </c>
      <c r="H14">
        <v>1150</v>
      </c>
      <c r="I14">
        <v>12</v>
      </c>
      <c r="J14">
        <v>2</v>
      </c>
      <c r="K14">
        <v>0</v>
      </c>
      <c r="L14">
        <v>0</v>
      </c>
      <c r="M14">
        <v>40480000</v>
      </c>
      <c r="N14">
        <v>765950000</v>
      </c>
      <c r="O14">
        <v>78702000</v>
      </c>
      <c r="P14">
        <v>0</v>
      </c>
      <c r="Q14">
        <v>0</v>
      </c>
      <c r="R14">
        <v>0</v>
      </c>
      <c r="S14">
        <v>0</v>
      </c>
    </row>
    <row r="15" spans="1:19" x14ac:dyDescent="0.3">
      <c r="A15" s="14">
        <v>14</v>
      </c>
      <c r="B15" s="15">
        <v>51.92</v>
      </c>
      <c r="C15">
        <v>650</v>
      </c>
      <c r="D15">
        <v>16845.32</v>
      </c>
      <c r="E15" s="15">
        <v>29</v>
      </c>
      <c r="F15" s="9">
        <v>682</v>
      </c>
      <c r="G15" s="2">
        <v>0</v>
      </c>
      <c r="H15">
        <v>1150</v>
      </c>
      <c r="I15">
        <v>12</v>
      </c>
      <c r="J15">
        <v>6</v>
      </c>
      <c r="K15">
        <v>1</v>
      </c>
      <c r="L15">
        <v>0</v>
      </c>
      <c r="M15">
        <v>49950600</v>
      </c>
      <c r="N15">
        <v>33970000</v>
      </c>
      <c r="O15">
        <v>339700</v>
      </c>
      <c r="P15">
        <v>0</v>
      </c>
      <c r="Q15">
        <v>0</v>
      </c>
      <c r="R15">
        <v>0</v>
      </c>
      <c r="S15">
        <v>0</v>
      </c>
    </row>
    <row r="16" spans="1:19" x14ac:dyDescent="0.3">
      <c r="A16" s="14">
        <v>15</v>
      </c>
      <c r="B16" s="15">
        <v>51.82</v>
      </c>
      <c r="C16">
        <v>1150</v>
      </c>
      <c r="D16">
        <v>201808.44</v>
      </c>
      <c r="E16" s="15">
        <v>705</v>
      </c>
      <c r="F16" s="9">
        <v>2018</v>
      </c>
      <c r="G16" s="2">
        <v>0</v>
      </c>
      <c r="H16">
        <v>1150</v>
      </c>
      <c r="I16">
        <v>60</v>
      </c>
      <c r="J16">
        <v>3</v>
      </c>
      <c r="K16">
        <v>1</v>
      </c>
      <c r="L16">
        <f>F16*2.1</f>
        <v>4237.8</v>
      </c>
      <c r="M16">
        <v>900000000</v>
      </c>
      <c r="N16">
        <v>1000890000</v>
      </c>
      <c r="O16">
        <v>1047500000</v>
      </c>
      <c r="P16">
        <v>46610000</v>
      </c>
      <c r="Q16">
        <v>0</v>
      </c>
      <c r="R16">
        <v>954280100</v>
      </c>
      <c r="S16">
        <v>1</v>
      </c>
    </row>
    <row r="17" spans="1:19" x14ac:dyDescent="0.3">
      <c r="A17" s="14">
        <v>16</v>
      </c>
      <c r="B17" s="15">
        <v>27.63</v>
      </c>
      <c r="C17">
        <v>500</v>
      </c>
      <c r="D17">
        <v>24328.32</v>
      </c>
      <c r="E17" s="15">
        <v>39</v>
      </c>
      <c r="F17" s="9">
        <v>3285</v>
      </c>
      <c r="G17" s="2">
        <v>1</v>
      </c>
      <c r="H17">
        <v>900</v>
      </c>
      <c r="I17">
        <v>60</v>
      </c>
      <c r="J17">
        <v>6</v>
      </c>
      <c r="K17" s="4">
        <v>1</v>
      </c>
      <c r="L17">
        <v>0</v>
      </c>
      <c r="M17">
        <v>220000000</v>
      </c>
      <c r="N17">
        <v>147080000</v>
      </c>
      <c r="O17">
        <v>1470800</v>
      </c>
      <c r="P17">
        <v>0</v>
      </c>
      <c r="Q17">
        <v>0</v>
      </c>
      <c r="R17">
        <v>0</v>
      </c>
      <c r="S17">
        <v>0</v>
      </c>
    </row>
    <row r="18" spans="1:19" x14ac:dyDescent="0.3">
      <c r="A18" s="14">
        <v>17</v>
      </c>
      <c r="B18" s="15">
        <v>56.92</v>
      </c>
      <c r="C18">
        <v>1150</v>
      </c>
      <c r="D18">
        <v>7911.54</v>
      </c>
      <c r="E18" s="15">
        <v>1174</v>
      </c>
      <c r="F18" s="9">
        <v>1868</v>
      </c>
      <c r="G18" s="2">
        <v>0</v>
      </c>
      <c r="H18">
        <v>1150</v>
      </c>
      <c r="I18">
        <v>60</v>
      </c>
      <c r="J18">
        <v>4</v>
      </c>
      <c r="K18">
        <v>1</v>
      </c>
      <c r="L18">
        <f>F18*2.5</f>
        <v>4670</v>
      </c>
      <c r="M18">
        <v>250000000</v>
      </c>
      <c r="N18">
        <v>7110000</v>
      </c>
      <c r="O18">
        <v>14230000</v>
      </c>
      <c r="P18">
        <v>7115400</v>
      </c>
      <c r="Q18">
        <v>0</v>
      </c>
      <c r="R18">
        <v>0</v>
      </c>
      <c r="S18">
        <v>1</v>
      </c>
    </row>
    <row r="19" spans="1:19" x14ac:dyDescent="0.3">
      <c r="A19" s="14">
        <v>18</v>
      </c>
      <c r="B19" s="15">
        <v>64</v>
      </c>
      <c r="C19">
        <v>825</v>
      </c>
      <c r="D19">
        <v>111213.71</v>
      </c>
      <c r="E19" s="15">
        <v>516</v>
      </c>
      <c r="F19" s="9">
        <v>6819</v>
      </c>
      <c r="G19" s="2">
        <v>1</v>
      </c>
      <c r="H19">
        <v>400</v>
      </c>
      <c r="I19">
        <v>12</v>
      </c>
      <c r="J19">
        <v>6</v>
      </c>
      <c r="K19">
        <v>1</v>
      </c>
      <c r="L19">
        <f>F19*2.6</f>
        <v>17729.400000000001</v>
      </c>
      <c r="M19">
        <v>60857100</v>
      </c>
      <c r="N19">
        <v>33470000</v>
      </c>
      <c r="O19">
        <v>34310000</v>
      </c>
      <c r="P19">
        <v>0</v>
      </c>
      <c r="Q19">
        <v>84</v>
      </c>
      <c r="R19">
        <v>8086500</v>
      </c>
      <c r="S19">
        <v>1</v>
      </c>
    </row>
    <row r="20" spans="1:19" x14ac:dyDescent="0.3">
      <c r="A20" s="14">
        <v>19</v>
      </c>
      <c r="B20" s="15">
        <v>42.63</v>
      </c>
      <c r="C20">
        <v>450</v>
      </c>
      <c r="D20">
        <v>22222.22</v>
      </c>
      <c r="E20" s="15">
        <v>41</v>
      </c>
      <c r="F20" s="9">
        <v>160</v>
      </c>
      <c r="G20" s="2">
        <v>1</v>
      </c>
      <c r="H20">
        <v>850</v>
      </c>
      <c r="I20">
        <v>12</v>
      </c>
      <c r="J20">
        <v>2</v>
      </c>
      <c r="K20">
        <v>0</v>
      </c>
      <c r="L20">
        <v>0</v>
      </c>
      <c r="M20">
        <v>527251200</v>
      </c>
      <c r="N20">
        <v>241680000</v>
      </c>
      <c r="O20">
        <v>294080</v>
      </c>
      <c r="P20">
        <v>0</v>
      </c>
      <c r="Q20">
        <v>0</v>
      </c>
      <c r="R20">
        <v>0</v>
      </c>
      <c r="S20">
        <v>0</v>
      </c>
    </row>
    <row r="21" spans="1:19" x14ac:dyDescent="0.3">
      <c r="A21" s="14">
        <v>20</v>
      </c>
      <c r="B21" s="15">
        <v>29.73</v>
      </c>
      <c r="C21">
        <v>1150</v>
      </c>
      <c r="D21">
        <v>1919.41</v>
      </c>
      <c r="E21" s="15">
        <v>969</v>
      </c>
      <c r="F21" s="9">
        <v>1272</v>
      </c>
      <c r="G21" s="2">
        <v>0</v>
      </c>
      <c r="H21">
        <v>1150</v>
      </c>
      <c r="I21">
        <v>60</v>
      </c>
      <c r="J21">
        <v>3</v>
      </c>
      <c r="K21">
        <v>1</v>
      </c>
      <c r="L21">
        <f>F21*2.7</f>
        <v>3434.4</v>
      </c>
      <c r="M21">
        <v>3000000000</v>
      </c>
      <c r="N21">
        <v>50250000</v>
      </c>
      <c r="O21">
        <v>69440000</v>
      </c>
      <c r="P21">
        <v>19194100</v>
      </c>
      <c r="Q21">
        <v>0</v>
      </c>
      <c r="R21">
        <v>0</v>
      </c>
      <c r="S21">
        <v>1</v>
      </c>
    </row>
    <row r="22" spans="1:19" x14ac:dyDescent="0.3">
      <c r="A22" s="14">
        <v>21</v>
      </c>
      <c r="B22" s="15">
        <v>33.049999999999997</v>
      </c>
      <c r="C22">
        <v>500</v>
      </c>
      <c r="D22">
        <v>13534.63</v>
      </c>
      <c r="E22" s="15">
        <v>78</v>
      </c>
      <c r="F22" s="9">
        <v>673</v>
      </c>
      <c r="G22" s="2">
        <v>1</v>
      </c>
      <c r="H22">
        <v>725</v>
      </c>
      <c r="I22">
        <v>60</v>
      </c>
      <c r="J22">
        <v>3</v>
      </c>
      <c r="K22">
        <v>0</v>
      </c>
      <c r="L22">
        <v>0</v>
      </c>
      <c r="M22">
        <v>700000000</v>
      </c>
      <c r="N22">
        <v>32620000</v>
      </c>
      <c r="O22">
        <v>3393000</v>
      </c>
      <c r="P22">
        <v>0</v>
      </c>
      <c r="Q22">
        <v>0</v>
      </c>
      <c r="R22">
        <v>0</v>
      </c>
      <c r="S22">
        <v>0</v>
      </c>
    </row>
    <row r="23" spans="1:19" x14ac:dyDescent="0.3">
      <c r="A23" s="14">
        <v>22</v>
      </c>
      <c r="B23" s="15">
        <v>42.07</v>
      </c>
      <c r="C23">
        <v>1150</v>
      </c>
      <c r="D23">
        <v>56445.21</v>
      </c>
      <c r="E23" s="15">
        <v>471</v>
      </c>
      <c r="F23" s="4">
        <v>4806</v>
      </c>
      <c r="G23" s="2">
        <v>1</v>
      </c>
      <c r="H23">
        <v>1150</v>
      </c>
      <c r="I23">
        <v>60</v>
      </c>
      <c r="J23">
        <v>3</v>
      </c>
      <c r="K23">
        <v>1</v>
      </c>
      <c r="L23">
        <v>2315</v>
      </c>
      <c r="M23">
        <v>2000000000</v>
      </c>
      <c r="N23">
        <v>203140000</v>
      </c>
      <c r="O23">
        <v>406280000</v>
      </c>
      <c r="P23">
        <v>203142100</v>
      </c>
      <c r="Q23">
        <v>0</v>
      </c>
      <c r="R23">
        <v>0</v>
      </c>
      <c r="S23">
        <v>1</v>
      </c>
    </row>
    <row r="24" spans="1:19" x14ac:dyDescent="0.3">
      <c r="A24" s="14">
        <v>24</v>
      </c>
      <c r="B24" s="15">
        <v>63.84</v>
      </c>
      <c r="C24">
        <v>1150</v>
      </c>
      <c r="D24">
        <v>21278.86</v>
      </c>
      <c r="E24" s="15">
        <v>912</v>
      </c>
      <c r="F24" s="9">
        <v>3200</v>
      </c>
      <c r="G24" s="2">
        <v>0</v>
      </c>
      <c r="H24">
        <v>1150</v>
      </c>
      <c r="I24">
        <v>60</v>
      </c>
      <c r="J24">
        <v>4</v>
      </c>
      <c r="K24">
        <v>1</v>
      </c>
      <c r="L24">
        <f>F24*2.5</f>
        <v>8000</v>
      </c>
      <c r="M24">
        <v>60000000</v>
      </c>
      <c r="N24">
        <v>79490000</v>
      </c>
      <c r="O24">
        <v>82540000</v>
      </c>
      <c r="P24">
        <v>3047100</v>
      </c>
      <c r="Q24">
        <v>0</v>
      </c>
      <c r="R24">
        <v>76449700</v>
      </c>
      <c r="S24">
        <v>1</v>
      </c>
    </row>
    <row r="25" spans="1:19" x14ac:dyDescent="0.3">
      <c r="A25" s="14">
        <v>25</v>
      </c>
      <c r="B25" s="15">
        <v>64.099999999999994</v>
      </c>
      <c r="C25">
        <v>1350</v>
      </c>
      <c r="D25">
        <v>11317.79</v>
      </c>
      <c r="E25" s="18">
        <v>517</v>
      </c>
      <c r="F25" s="9">
        <v>675</v>
      </c>
      <c r="G25" s="2">
        <v>0</v>
      </c>
      <c r="H25">
        <v>900</v>
      </c>
      <c r="I25">
        <v>60</v>
      </c>
      <c r="J25">
        <v>4</v>
      </c>
      <c r="K25">
        <v>1</v>
      </c>
      <c r="L25">
        <f>F25*2.6</f>
        <v>1755</v>
      </c>
      <c r="M25">
        <v>375000000</v>
      </c>
      <c r="N25">
        <v>241680000</v>
      </c>
      <c r="O25">
        <v>294080000</v>
      </c>
      <c r="P25">
        <v>546500</v>
      </c>
      <c r="Q25">
        <v>5185</v>
      </c>
      <c r="R25">
        <v>0</v>
      </c>
      <c r="S25">
        <v>1</v>
      </c>
    </row>
    <row r="26" spans="1:19" x14ac:dyDescent="0.3">
      <c r="A26" s="14">
        <v>26</v>
      </c>
      <c r="B26" s="15">
        <v>51.47</v>
      </c>
      <c r="C26">
        <v>1150</v>
      </c>
      <c r="D26">
        <v>107487.83</v>
      </c>
      <c r="E26" s="15">
        <v>456</v>
      </c>
      <c r="F26" s="9">
        <v>4416</v>
      </c>
      <c r="G26" s="2">
        <v>1</v>
      </c>
      <c r="H26">
        <v>1150</v>
      </c>
      <c r="I26">
        <v>60</v>
      </c>
      <c r="J26">
        <v>2</v>
      </c>
      <c r="K26">
        <v>1</v>
      </c>
      <c r="L26">
        <f>F26*2.1</f>
        <v>9273.6</v>
      </c>
      <c r="M26">
        <v>552000000</v>
      </c>
      <c r="N26">
        <v>553130000</v>
      </c>
      <c r="O26">
        <v>994730000</v>
      </c>
      <c r="P26">
        <v>441600000</v>
      </c>
      <c r="Q26">
        <v>0</v>
      </c>
      <c r="R26">
        <v>111531600</v>
      </c>
      <c r="S26">
        <v>1</v>
      </c>
    </row>
    <row r="27" spans="1:19" x14ac:dyDescent="0.3">
      <c r="A27" s="14">
        <v>27</v>
      </c>
      <c r="B27" s="15">
        <v>34.39</v>
      </c>
      <c r="C27">
        <v>700</v>
      </c>
      <c r="D27">
        <v>17854.36</v>
      </c>
      <c r="E27" s="15">
        <v>36</v>
      </c>
      <c r="F27" s="9">
        <v>300</v>
      </c>
      <c r="G27" s="2">
        <v>0</v>
      </c>
      <c r="H27">
        <v>900</v>
      </c>
      <c r="I27">
        <v>12</v>
      </c>
      <c r="J27">
        <v>4</v>
      </c>
      <c r="K27">
        <v>0</v>
      </c>
      <c r="L27">
        <v>0</v>
      </c>
      <c r="M27">
        <v>59400000</v>
      </c>
      <c r="N27">
        <v>79490000</v>
      </c>
      <c r="O27">
        <v>825400</v>
      </c>
      <c r="P27">
        <v>0</v>
      </c>
      <c r="Q27">
        <v>0</v>
      </c>
      <c r="R27">
        <v>112170</v>
      </c>
      <c r="S27">
        <v>0</v>
      </c>
    </row>
    <row r="28" spans="1:19" x14ac:dyDescent="0.3">
      <c r="A28" s="14">
        <v>28</v>
      </c>
      <c r="B28" s="15">
        <v>25.73</v>
      </c>
      <c r="C28">
        <v>1150</v>
      </c>
      <c r="D28">
        <v>4234.57</v>
      </c>
      <c r="E28" s="15">
        <v>1132</v>
      </c>
      <c r="F28" s="9">
        <v>401</v>
      </c>
      <c r="G28" s="2">
        <v>0</v>
      </c>
      <c r="H28">
        <v>1150</v>
      </c>
      <c r="I28">
        <v>60</v>
      </c>
      <c r="J28">
        <v>4</v>
      </c>
      <c r="K28">
        <v>1</v>
      </c>
      <c r="L28">
        <f>F28*2.4</f>
        <v>962.4</v>
      </c>
      <c r="M28">
        <v>65000000</v>
      </c>
      <c r="N28">
        <v>420000</v>
      </c>
      <c r="O28">
        <v>850000</v>
      </c>
      <c r="P28">
        <v>425700</v>
      </c>
      <c r="Q28">
        <v>0</v>
      </c>
      <c r="R28">
        <v>0</v>
      </c>
      <c r="S28">
        <v>1</v>
      </c>
    </row>
    <row r="29" spans="1:19" x14ac:dyDescent="0.3">
      <c r="A29" s="14">
        <v>29</v>
      </c>
      <c r="B29" s="15">
        <v>37.229999999999997</v>
      </c>
      <c r="C29">
        <v>950</v>
      </c>
      <c r="D29">
        <v>302191.82</v>
      </c>
      <c r="E29" s="15">
        <v>548</v>
      </c>
      <c r="F29" s="9">
        <v>340</v>
      </c>
      <c r="G29" s="2">
        <v>1</v>
      </c>
      <c r="H29">
        <v>900</v>
      </c>
      <c r="I29">
        <v>60</v>
      </c>
      <c r="J29">
        <v>6</v>
      </c>
      <c r="K29">
        <v>1</v>
      </c>
      <c r="L29">
        <f>F29*2.8</f>
        <v>951.99999999999989</v>
      </c>
      <c r="M29">
        <v>650000000</v>
      </c>
      <c r="N29">
        <v>270160000</v>
      </c>
      <c r="O29">
        <v>281940000</v>
      </c>
      <c r="P29">
        <v>0</v>
      </c>
      <c r="Q29">
        <v>1178</v>
      </c>
      <c r="R29">
        <v>18291500</v>
      </c>
      <c r="S29">
        <v>1</v>
      </c>
    </row>
    <row r="30" spans="1:19" x14ac:dyDescent="0.3">
      <c r="A30" s="14">
        <v>30</v>
      </c>
      <c r="B30" s="15">
        <v>23.38</v>
      </c>
      <c r="C30">
        <v>750</v>
      </c>
      <c r="D30">
        <v>15487.65</v>
      </c>
      <c r="E30" s="15">
        <v>33</v>
      </c>
      <c r="F30" s="9">
        <v>10499</v>
      </c>
      <c r="G30" s="2">
        <v>0</v>
      </c>
      <c r="H30">
        <v>850</v>
      </c>
      <c r="I30">
        <v>60</v>
      </c>
      <c r="J30">
        <v>3</v>
      </c>
      <c r="K30">
        <v>0</v>
      </c>
      <c r="L30">
        <v>0</v>
      </c>
      <c r="M30">
        <v>250000</v>
      </c>
      <c r="N30">
        <v>211620000</v>
      </c>
      <c r="O30">
        <v>211620000</v>
      </c>
      <c r="P30">
        <v>0</v>
      </c>
      <c r="Q30">
        <v>0</v>
      </c>
      <c r="R30">
        <v>30700</v>
      </c>
      <c r="S30">
        <v>0</v>
      </c>
    </row>
    <row r="31" spans="1:19" x14ac:dyDescent="0.3">
      <c r="A31" s="14">
        <v>31</v>
      </c>
      <c r="B31" s="15">
        <v>43.37</v>
      </c>
      <c r="C31">
        <v>650</v>
      </c>
      <c r="D31">
        <v>25879.63</v>
      </c>
      <c r="E31" s="15">
        <v>31</v>
      </c>
      <c r="F31" s="9">
        <v>8119</v>
      </c>
      <c r="G31" s="2">
        <v>0</v>
      </c>
      <c r="H31">
        <v>725</v>
      </c>
      <c r="I31">
        <v>12</v>
      </c>
      <c r="J31">
        <v>6</v>
      </c>
      <c r="K31">
        <v>1</v>
      </c>
      <c r="L31">
        <v>0</v>
      </c>
      <c r="M31">
        <v>59400000</v>
      </c>
      <c r="N31">
        <v>39810000</v>
      </c>
      <c r="O31">
        <v>39810000</v>
      </c>
      <c r="P31">
        <v>0</v>
      </c>
      <c r="Q31">
        <v>0</v>
      </c>
      <c r="R31">
        <v>1461130</v>
      </c>
      <c r="S31">
        <v>0</v>
      </c>
    </row>
    <row r="32" spans="1:19" x14ac:dyDescent="0.3">
      <c r="A32" s="14">
        <v>32</v>
      </c>
      <c r="B32" s="15">
        <v>25.8</v>
      </c>
      <c r="C32">
        <v>1200</v>
      </c>
      <c r="D32">
        <v>15132.52</v>
      </c>
      <c r="E32" s="15">
        <v>61</v>
      </c>
      <c r="F32" s="9">
        <v>2217</v>
      </c>
      <c r="G32" s="2">
        <v>0</v>
      </c>
      <c r="H32">
        <v>900</v>
      </c>
      <c r="I32">
        <v>12</v>
      </c>
      <c r="J32">
        <v>6</v>
      </c>
      <c r="K32">
        <v>1</v>
      </c>
      <c r="L32">
        <v>0</v>
      </c>
      <c r="M32">
        <v>100000000</v>
      </c>
      <c r="N32">
        <v>91030000</v>
      </c>
      <c r="O32">
        <v>9103000</v>
      </c>
      <c r="P32">
        <v>0</v>
      </c>
      <c r="Q32">
        <v>0</v>
      </c>
      <c r="R32">
        <v>338840</v>
      </c>
      <c r="S32">
        <v>0</v>
      </c>
    </row>
    <row r="33" spans="1:19" x14ac:dyDescent="0.3">
      <c r="A33" s="14">
        <v>33</v>
      </c>
      <c r="B33" s="15">
        <v>36.5</v>
      </c>
      <c r="C33">
        <v>1295</v>
      </c>
      <c r="D33">
        <v>7591.41</v>
      </c>
      <c r="E33" s="15">
        <v>545</v>
      </c>
      <c r="F33" s="9">
        <v>16</v>
      </c>
      <c r="G33" s="2">
        <v>1</v>
      </c>
      <c r="H33">
        <v>725</v>
      </c>
      <c r="I33">
        <v>60</v>
      </c>
      <c r="J33">
        <v>6</v>
      </c>
      <c r="K33">
        <v>1</v>
      </c>
      <c r="L33">
        <f>F33*22</f>
        <v>352</v>
      </c>
      <c r="M33">
        <v>65000000</v>
      </c>
      <c r="N33">
        <v>32620000</v>
      </c>
      <c r="O33">
        <v>33930000</v>
      </c>
      <c r="P33">
        <v>0</v>
      </c>
      <c r="Q33">
        <v>130</v>
      </c>
      <c r="R33">
        <v>5848600</v>
      </c>
      <c r="S33">
        <v>1</v>
      </c>
    </row>
    <row r="34" spans="1:19" x14ac:dyDescent="0.3">
      <c r="A34" s="14">
        <v>34</v>
      </c>
      <c r="B34" s="15">
        <v>45.72</v>
      </c>
      <c r="C34">
        <v>795</v>
      </c>
      <c r="D34">
        <v>62203.27</v>
      </c>
      <c r="E34" s="15">
        <v>551</v>
      </c>
      <c r="F34" s="9">
        <v>13852</v>
      </c>
      <c r="G34" s="2">
        <v>0</v>
      </c>
      <c r="H34" s="4">
        <v>903</v>
      </c>
      <c r="I34">
        <v>60</v>
      </c>
      <c r="J34">
        <v>6</v>
      </c>
      <c r="K34">
        <v>1</v>
      </c>
      <c r="L34">
        <f>F34*2.7</f>
        <v>37400.400000000001</v>
      </c>
      <c r="M34">
        <v>317443800</v>
      </c>
      <c r="N34">
        <v>235870000</v>
      </c>
      <c r="O34">
        <v>240910000</v>
      </c>
      <c r="P34">
        <v>0</v>
      </c>
      <c r="Q34">
        <v>504</v>
      </c>
      <c r="R34">
        <v>1121700</v>
      </c>
      <c r="S34">
        <v>1</v>
      </c>
    </row>
    <row r="35" spans="1:19" x14ac:dyDescent="0.3">
      <c r="A35" s="14">
        <v>35</v>
      </c>
      <c r="B35" s="15">
        <v>55.09</v>
      </c>
      <c r="C35">
        <v>650</v>
      </c>
      <c r="D35">
        <v>11111.11</v>
      </c>
      <c r="E35" s="15">
        <v>47</v>
      </c>
      <c r="F35" s="4">
        <v>1111</v>
      </c>
      <c r="G35" s="2">
        <v>1</v>
      </c>
      <c r="H35">
        <v>900</v>
      </c>
      <c r="I35">
        <v>12</v>
      </c>
      <c r="J35">
        <v>2</v>
      </c>
      <c r="K35">
        <v>0</v>
      </c>
      <c r="L35">
        <v>0</v>
      </c>
      <c r="M35">
        <v>356425</v>
      </c>
      <c r="N35">
        <v>0</v>
      </c>
      <c r="O35">
        <v>0</v>
      </c>
      <c r="P35">
        <v>0</v>
      </c>
      <c r="Q35">
        <v>0</v>
      </c>
      <c r="R35">
        <v>2781100</v>
      </c>
      <c r="S35">
        <v>0</v>
      </c>
    </row>
    <row r="36" spans="1:19" x14ac:dyDescent="0.3">
      <c r="A36" s="14">
        <v>36</v>
      </c>
      <c r="B36" s="15">
        <v>59.71</v>
      </c>
      <c r="C36">
        <v>775</v>
      </c>
      <c r="D36">
        <v>76752.78</v>
      </c>
      <c r="E36" s="15">
        <v>516</v>
      </c>
      <c r="F36" s="9">
        <v>1829</v>
      </c>
      <c r="G36" s="2">
        <v>0</v>
      </c>
      <c r="H36">
        <v>850</v>
      </c>
      <c r="I36">
        <v>60</v>
      </c>
      <c r="J36">
        <v>6</v>
      </c>
      <c r="K36">
        <v>1</v>
      </c>
      <c r="L36">
        <f>F36*2.6</f>
        <v>4755.4000000000005</v>
      </c>
      <c r="M36">
        <v>602415200</v>
      </c>
      <c r="N36">
        <v>223270000</v>
      </c>
      <c r="O36">
        <v>227830000</v>
      </c>
      <c r="P36">
        <v>0</v>
      </c>
      <c r="Q36">
        <v>455</v>
      </c>
      <c r="R36">
        <v>3070000</v>
      </c>
      <c r="S36">
        <v>1</v>
      </c>
    </row>
    <row r="37" spans="1:19" x14ac:dyDescent="0.3">
      <c r="A37" s="14">
        <v>37</v>
      </c>
      <c r="B37" s="15">
        <v>28.11</v>
      </c>
      <c r="C37">
        <v>1065</v>
      </c>
      <c r="D37">
        <v>236445.84</v>
      </c>
      <c r="E37" s="15">
        <v>516</v>
      </c>
      <c r="F37" s="9">
        <v>5949</v>
      </c>
      <c r="G37" s="2">
        <v>0</v>
      </c>
      <c r="H37">
        <v>900</v>
      </c>
      <c r="I37">
        <v>60</v>
      </c>
      <c r="J37">
        <v>6</v>
      </c>
      <c r="K37">
        <v>1</v>
      </c>
      <c r="L37">
        <f>F37*2.9</f>
        <v>17252.099999999999</v>
      </c>
      <c r="M37">
        <v>527251200</v>
      </c>
      <c r="N37">
        <v>323520000</v>
      </c>
      <c r="O37">
        <v>332350000</v>
      </c>
      <c r="P37">
        <v>0</v>
      </c>
      <c r="Q37">
        <v>883</v>
      </c>
      <c r="R37">
        <v>14611300</v>
      </c>
      <c r="S37">
        <v>1</v>
      </c>
    </row>
    <row r="38" spans="1:19" x14ac:dyDescent="0.3">
      <c r="A38" s="14">
        <v>38</v>
      </c>
      <c r="B38" s="15">
        <v>31.83</v>
      </c>
      <c r="C38">
        <v>670</v>
      </c>
      <c r="D38">
        <v>42532</v>
      </c>
      <c r="E38" s="15">
        <v>29</v>
      </c>
      <c r="F38" s="9">
        <v>117</v>
      </c>
      <c r="G38" s="2">
        <v>0</v>
      </c>
      <c r="H38">
        <v>850</v>
      </c>
      <c r="I38">
        <v>60</v>
      </c>
      <c r="J38">
        <v>3</v>
      </c>
      <c r="K38">
        <v>1</v>
      </c>
      <c r="L38">
        <v>0</v>
      </c>
      <c r="M38">
        <v>30000000</v>
      </c>
      <c r="N38">
        <v>-59440000</v>
      </c>
      <c r="O38">
        <v>-59440000</v>
      </c>
      <c r="P38">
        <v>0</v>
      </c>
      <c r="Q38">
        <v>0</v>
      </c>
      <c r="R38">
        <v>281860</v>
      </c>
      <c r="S38">
        <v>0</v>
      </c>
    </row>
    <row r="39" spans="1:19" x14ac:dyDescent="0.3">
      <c r="A39" s="14">
        <v>39</v>
      </c>
      <c r="B39" s="15">
        <v>44.14</v>
      </c>
      <c r="C39">
        <v>850</v>
      </c>
      <c r="D39">
        <v>245752.22</v>
      </c>
      <c r="E39" s="15">
        <v>520</v>
      </c>
      <c r="F39" s="9">
        <v>4564</v>
      </c>
      <c r="G39" s="2">
        <v>0</v>
      </c>
      <c r="H39">
        <v>400</v>
      </c>
      <c r="I39">
        <v>12</v>
      </c>
      <c r="J39">
        <v>6</v>
      </c>
      <c r="K39">
        <v>1</v>
      </c>
      <c r="L39">
        <f>F39*2.3</f>
        <v>10497.199999999999</v>
      </c>
      <c r="M39">
        <v>835346700</v>
      </c>
      <c r="N39">
        <v>765950000</v>
      </c>
      <c r="O39">
        <v>787020000</v>
      </c>
      <c r="P39">
        <v>0</v>
      </c>
      <c r="Q39">
        <v>2107</v>
      </c>
      <c r="R39">
        <v>3388400</v>
      </c>
      <c r="S39">
        <v>1</v>
      </c>
    </row>
    <row r="40" spans="1:19" x14ac:dyDescent="0.3">
      <c r="A40" s="14">
        <v>40</v>
      </c>
      <c r="B40" s="15">
        <v>29.21</v>
      </c>
      <c r="C40">
        <v>430</v>
      </c>
      <c r="D40">
        <v>32121</v>
      </c>
      <c r="E40" s="15">
        <v>26</v>
      </c>
      <c r="F40" s="9">
        <v>1049</v>
      </c>
      <c r="G40" s="2">
        <v>1</v>
      </c>
      <c r="H40">
        <v>725</v>
      </c>
      <c r="I40">
        <v>60</v>
      </c>
      <c r="J40">
        <v>3</v>
      </c>
      <c r="K40">
        <v>0</v>
      </c>
      <c r="L40">
        <v>0</v>
      </c>
      <c r="M40">
        <v>2542135</v>
      </c>
      <c r="N40">
        <v>0</v>
      </c>
      <c r="O40">
        <v>0</v>
      </c>
      <c r="P40">
        <v>0</v>
      </c>
      <c r="Q40">
        <v>0</v>
      </c>
      <c r="R40">
        <v>4072700</v>
      </c>
      <c r="S40">
        <v>0</v>
      </c>
    </row>
    <row r="41" spans="1:19" x14ac:dyDescent="0.3">
      <c r="A41" s="14">
        <v>41</v>
      </c>
      <c r="B41" s="15">
        <v>43.38</v>
      </c>
      <c r="C41">
        <v>400</v>
      </c>
      <c r="D41">
        <v>28125.01</v>
      </c>
      <c r="E41" s="15">
        <v>594</v>
      </c>
      <c r="F41" s="9">
        <v>4530</v>
      </c>
      <c r="G41" s="2">
        <v>1</v>
      </c>
      <c r="H41">
        <v>400</v>
      </c>
      <c r="I41">
        <v>60</v>
      </c>
      <c r="J41" s="4">
        <v>4</v>
      </c>
      <c r="K41">
        <v>1</v>
      </c>
      <c r="L41">
        <f>F41*2.87</f>
        <v>13001.1</v>
      </c>
      <c r="M41">
        <v>40480000</v>
      </c>
      <c r="N41">
        <v>18290000</v>
      </c>
      <c r="O41">
        <v>18320000</v>
      </c>
      <c r="P41">
        <v>0</v>
      </c>
      <c r="Q41">
        <v>3</v>
      </c>
      <c r="R41">
        <v>2781100</v>
      </c>
      <c r="S41">
        <v>1</v>
      </c>
    </row>
    <row r="42" spans="1:19" x14ac:dyDescent="0.3">
      <c r="A42" s="14">
        <v>42</v>
      </c>
      <c r="B42" s="15">
        <v>33.31</v>
      </c>
      <c r="C42">
        <v>1200</v>
      </c>
      <c r="D42">
        <v>42153.62</v>
      </c>
      <c r="E42" s="15">
        <v>24</v>
      </c>
      <c r="F42" s="9">
        <v>115</v>
      </c>
      <c r="G42" s="2">
        <v>0</v>
      </c>
      <c r="H42">
        <v>900</v>
      </c>
      <c r="I42">
        <v>60</v>
      </c>
      <c r="J42">
        <v>6</v>
      </c>
      <c r="K42">
        <v>0</v>
      </c>
      <c r="L42">
        <v>0</v>
      </c>
      <c r="M42">
        <v>250000000</v>
      </c>
      <c r="N42">
        <v>11430000</v>
      </c>
      <c r="O42">
        <v>11430000</v>
      </c>
      <c r="P42">
        <v>0</v>
      </c>
      <c r="Q42">
        <v>0</v>
      </c>
      <c r="R42">
        <v>460650</v>
      </c>
      <c r="S42">
        <v>0</v>
      </c>
    </row>
    <row r="43" spans="1:19" x14ac:dyDescent="0.3">
      <c r="A43" s="14">
        <v>43</v>
      </c>
      <c r="B43" s="15">
        <v>39.799999999999997</v>
      </c>
      <c r="C43">
        <v>950</v>
      </c>
      <c r="D43">
        <v>190351.81</v>
      </c>
      <c r="E43" s="15">
        <v>510</v>
      </c>
      <c r="F43" s="9">
        <v>46067</v>
      </c>
      <c r="G43" s="2">
        <v>1</v>
      </c>
      <c r="H43">
        <v>900</v>
      </c>
      <c r="I43">
        <v>60</v>
      </c>
      <c r="J43">
        <v>6</v>
      </c>
      <c r="K43">
        <v>1</v>
      </c>
      <c r="L43">
        <f>F43*2.25</f>
        <v>103650.75</v>
      </c>
      <c r="M43">
        <v>1105436900</v>
      </c>
      <c r="N43">
        <v>717570000</v>
      </c>
      <c r="O43">
        <v>733690000</v>
      </c>
      <c r="P43">
        <v>0</v>
      </c>
      <c r="Q43">
        <v>1611</v>
      </c>
      <c r="R43">
        <v>2818600</v>
      </c>
      <c r="S43">
        <v>1</v>
      </c>
    </row>
    <row r="44" spans="1:19" x14ac:dyDescent="0.3">
      <c r="A44" s="14">
        <v>44</v>
      </c>
      <c r="B44" s="15">
        <v>38.799999999999997</v>
      </c>
      <c r="C44">
        <v>400</v>
      </c>
      <c r="D44">
        <v>21534</v>
      </c>
      <c r="E44" s="15">
        <v>47</v>
      </c>
      <c r="F44" s="9">
        <v>701</v>
      </c>
      <c r="G44" s="2">
        <v>1</v>
      </c>
      <c r="H44">
        <v>900</v>
      </c>
      <c r="I44">
        <v>15</v>
      </c>
      <c r="J44">
        <v>6</v>
      </c>
      <c r="K44">
        <v>1</v>
      </c>
      <c r="L44">
        <v>0</v>
      </c>
      <c r="M44">
        <v>49664700</v>
      </c>
      <c r="N44">
        <v>36650000</v>
      </c>
      <c r="O44">
        <v>36650000</v>
      </c>
      <c r="P44">
        <v>0</v>
      </c>
      <c r="Q44">
        <v>0</v>
      </c>
      <c r="R44">
        <v>44606</v>
      </c>
      <c r="S44">
        <v>0</v>
      </c>
    </row>
    <row r="45" spans="1:19" x14ac:dyDescent="0.3">
      <c r="A45" s="14">
        <v>45</v>
      </c>
      <c r="B45" s="15">
        <v>30.93</v>
      </c>
      <c r="C45">
        <v>420</v>
      </c>
      <c r="D45">
        <v>142983.42000000001</v>
      </c>
      <c r="E45" s="15">
        <v>522</v>
      </c>
      <c r="F45" s="9">
        <v>455</v>
      </c>
      <c r="G45" s="2">
        <v>1</v>
      </c>
      <c r="H45">
        <v>725</v>
      </c>
      <c r="I45">
        <v>60</v>
      </c>
      <c r="J45">
        <v>6</v>
      </c>
      <c r="K45">
        <v>1</v>
      </c>
      <c r="L45">
        <f>F45*2.2</f>
        <v>1001.0000000000001</v>
      </c>
      <c r="M45">
        <v>956854100</v>
      </c>
      <c r="N45">
        <v>929200000</v>
      </c>
      <c r="O45">
        <v>939340000</v>
      </c>
      <c r="P45">
        <v>0</v>
      </c>
      <c r="Q45">
        <v>1015</v>
      </c>
      <c r="R45">
        <v>4072700</v>
      </c>
      <c r="S45">
        <v>1</v>
      </c>
    </row>
    <row r="46" spans="1:19" x14ac:dyDescent="0.3">
      <c r="A46" s="14">
        <v>47</v>
      </c>
      <c r="B46" s="15">
        <v>45.58</v>
      </c>
      <c r="C46">
        <v>500</v>
      </c>
      <c r="D46">
        <v>6456.46</v>
      </c>
      <c r="E46" s="15">
        <v>510</v>
      </c>
      <c r="F46" s="9">
        <v>943</v>
      </c>
      <c r="G46" s="2">
        <v>0</v>
      </c>
      <c r="H46">
        <v>600</v>
      </c>
      <c r="I46">
        <v>60</v>
      </c>
      <c r="J46">
        <v>6</v>
      </c>
      <c r="K46">
        <v>1</v>
      </c>
      <c r="L46">
        <f>F46*2.3</f>
        <v>2168.8999999999996</v>
      </c>
      <c r="M46">
        <v>243998300</v>
      </c>
      <c r="N46">
        <v>197380000</v>
      </c>
      <c r="O46">
        <v>199210000</v>
      </c>
      <c r="P46">
        <v>0</v>
      </c>
      <c r="Q46">
        <v>182</v>
      </c>
      <c r="R46">
        <v>4606500</v>
      </c>
      <c r="S46">
        <v>1</v>
      </c>
    </row>
    <row r="47" spans="1:19" x14ac:dyDescent="0.3">
      <c r="A47" s="14">
        <v>48</v>
      </c>
      <c r="B47" s="15">
        <v>63.22</v>
      </c>
      <c r="C47">
        <v>1150</v>
      </c>
      <c r="D47">
        <v>36311.19</v>
      </c>
      <c r="E47" s="15">
        <v>68</v>
      </c>
      <c r="F47" s="9">
        <v>1383</v>
      </c>
      <c r="G47" s="2">
        <v>0</v>
      </c>
      <c r="H47" s="4">
        <v>903</v>
      </c>
      <c r="I47">
        <v>60</v>
      </c>
      <c r="J47">
        <v>6</v>
      </c>
      <c r="K47">
        <v>1</v>
      </c>
      <c r="L47">
        <v>0</v>
      </c>
      <c r="M47">
        <v>1500000000</v>
      </c>
      <c r="N47">
        <v>211620000</v>
      </c>
      <c r="O47">
        <v>211620000</v>
      </c>
      <c r="P47">
        <v>0</v>
      </c>
      <c r="Q47">
        <v>0</v>
      </c>
      <c r="R47">
        <v>211625600</v>
      </c>
      <c r="S47">
        <v>0</v>
      </c>
    </row>
    <row r="48" spans="1:19" x14ac:dyDescent="0.3">
      <c r="A48" s="14">
        <v>49</v>
      </c>
      <c r="B48" s="15">
        <v>64.239999999999995</v>
      </c>
      <c r="C48">
        <v>750</v>
      </c>
      <c r="D48">
        <v>36541.360000000001</v>
      </c>
      <c r="E48" s="15">
        <v>32</v>
      </c>
      <c r="F48" s="9">
        <v>2542</v>
      </c>
      <c r="G48" s="2">
        <v>0</v>
      </c>
      <c r="H48">
        <v>900</v>
      </c>
      <c r="I48" s="4">
        <v>48</v>
      </c>
      <c r="J48">
        <v>3</v>
      </c>
      <c r="K48">
        <v>0</v>
      </c>
      <c r="L48">
        <v>0</v>
      </c>
      <c r="M48">
        <v>1524354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</row>
    <row r="49" spans="1:19" x14ac:dyDescent="0.3">
      <c r="A49" s="14">
        <v>50</v>
      </c>
      <c r="B49" s="15">
        <v>59.92</v>
      </c>
      <c r="C49">
        <v>600</v>
      </c>
      <c r="D49" s="4">
        <v>-50000</v>
      </c>
      <c r="E49" s="15">
        <v>66</v>
      </c>
      <c r="F49" s="9">
        <v>2000</v>
      </c>
      <c r="G49" s="2">
        <v>1</v>
      </c>
      <c r="H49">
        <v>725</v>
      </c>
      <c r="I49">
        <v>60</v>
      </c>
      <c r="J49">
        <v>6</v>
      </c>
      <c r="K49">
        <v>0</v>
      </c>
      <c r="L49">
        <v>0</v>
      </c>
      <c r="M49">
        <v>158899646</v>
      </c>
      <c r="N49">
        <v>11430000</v>
      </c>
      <c r="O49">
        <v>114300</v>
      </c>
      <c r="P49">
        <v>0</v>
      </c>
      <c r="Q49">
        <v>0</v>
      </c>
      <c r="R49">
        <v>0</v>
      </c>
      <c r="S49">
        <v>0</v>
      </c>
    </row>
    <row r="50" spans="1:19" x14ac:dyDescent="0.3">
      <c r="A50" s="14" t="s">
        <v>301</v>
      </c>
      <c r="B50" s="2" t="s">
        <v>1</v>
      </c>
      <c r="C50" t="s">
        <v>3</v>
      </c>
      <c r="D50" t="s">
        <v>4</v>
      </c>
      <c r="E50" s="2" t="s">
        <v>6</v>
      </c>
      <c r="F50" t="s">
        <v>7</v>
      </c>
      <c r="G50" s="2" t="s">
        <v>9</v>
      </c>
      <c r="H50" t="s">
        <v>11</v>
      </c>
      <c r="I50" t="s">
        <v>12</v>
      </c>
      <c r="J50" t="s">
        <v>13</v>
      </c>
      <c r="K50" t="s">
        <v>18</v>
      </c>
      <c r="L50" t="s">
        <v>19</v>
      </c>
      <c r="M50" t="s">
        <v>20</v>
      </c>
      <c r="N50" t="s">
        <v>21</v>
      </c>
      <c r="O50" t="s">
        <v>22</v>
      </c>
      <c r="P50" t="s">
        <v>23</v>
      </c>
      <c r="Q50" t="s">
        <v>24</v>
      </c>
      <c r="R50" t="s">
        <v>25</v>
      </c>
      <c r="S50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Original Exercise</vt:lpstr>
      <vt:lpstr>HACKATHON_dataset5050_Solution</vt:lpstr>
      <vt:lpstr>Solution steps</vt:lpstr>
      <vt:lpstr>CASE_ID Mapping</vt:lpstr>
      <vt:lpstr>Solution</vt:lpstr>
      <vt:lpstr>FinalSolution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</dc:creator>
  <cp:lastModifiedBy>Stelios Erotokritou</cp:lastModifiedBy>
  <dcterms:created xsi:type="dcterms:W3CDTF">2025-03-26T10:12:28Z</dcterms:created>
  <dcterms:modified xsi:type="dcterms:W3CDTF">2025-03-31T13:01:44Z</dcterms:modified>
</cp:coreProperties>
</file>